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&amp;I Parish Clerk\OneDrive\PIPC\Accounts\Quarterly Budget Reviews\2023_2024\Quarter 1 April - June 2023\"/>
    </mc:Choice>
  </mc:AlternateContent>
  <xr:revisionPtr revIDLastSave="0" documentId="13_ncr:1_{BAB8C079-20AD-474A-9702-1B9BC5F66D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-Forecast Comparison Q1" sheetId="8" r:id="rId1"/>
    <sheet name="Sheet1" sheetId="6" r:id="rId2"/>
  </sheets>
  <externalReferences>
    <externalReference r:id="rId3"/>
  </externalReferences>
  <definedNames>
    <definedName name="_xlnm.Print_Area" localSheetId="0">'Budget-Forecast Comparison Q1'!$A$2:$P$179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1" i="8" l="1"/>
  <c r="J9" i="8" l="1"/>
  <c r="L110" i="8"/>
  <c r="O108" i="8"/>
  <c r="O104" i="8"/>
  <c r="O101" i="8"/>
  <c r="O91" i="8"/>
  <c r="O88" i="8"/>
  <c r="O87" i="8"/>
  <c r="O86" i="8"/>
  <c r="O83" i="8"/>
  <c r="O82" i="8"/>
  <c r="O81" i="8"/>
  <c r="O80" i="8"/>
  <c r="O79" i="8"/>
  <c r="O78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10" i="8"/>
  <c r="O11" i="8"/>
  <c r="O12" i="8"/>
  <c r="O155" i="8"/>
  <c r="O149" i="8"/>
  <c r="O148" i="8"/>
  <c r="O147" i="8"/>
  <c r="O146" i="8"/>
  <c r="O142" i="8"/>
  <c r="O141" i="8"/>
  <c r="O140" i="8"/>
  <c r="O139" i="8"/>
  <c r="O138" i="8"/>
  <c r="O137" i="8"/>
  <c r="O136" i="8"/>
  <c r="O135" i="8"/>
  <c r="O134" i="8"/>
  <c r="O133" i="8"/>
  <c r="O132" i="8"/>
  <c r="O127" i="8"/>
  <c r="J89" i="8"/>
  <c r="J84" i="8"/>
  <c r="J76" i="8"/>
  <c r="J54" i="8"/>
  <c r="J50" i="8"/>
  <c r="J37" i="8"/>
  <c r="L37" i="8"/>
  <c r="J32" i="8"/>
  <c r="J13" i="8"/>
  <c r="B110" i="8"/>
  <c r="B89" i="8"/>
  <c r="B84" i="8"/>
  <c r="B76" i="8"/>
  <c r="B54" i="8"/>
  <c r="B50" i="8"/>
  <c r="B37" i="8"/>
  <c r="B32" i="8"/>
  <c r="B13" i="8"/>
  <c r="L89" i="8"/>
  <c r="L50" i="8"/>
  <c r="L13" i="8"/>
  <c r="O53" i="8"/>
  <c r="O52" i="8"/>
  <c r="O49" i="8"/>
  <c r="O48" i="8"/>
  <c r="O47" i="8"/>
  <c r="O46" i="8"/>
  <c r="O45" i="8"/>
  <c r="O44" i="8"/>
  <c r="O43" i="8"/>
  <c r="O42" i="8"/>
  <c r="O41" i="8"/>
  <c r="O40" i="8"/>
  <c r="O39" i="8"/>
  <c r="O36" i="8"/>
  <c r="O35" i="8"/>
  <c r="O34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9" i="8"/>
  <c r="L170" i="8"/>
  <c r="L169" i="8"/>
  <c r="L164" i="8"/>
  <c r="J157" i="8"/>
  <c r="L151" i="8"/>
  <c r="J151" i="8"/>
  <c r="L144" i="8"/>
  <c r="J144" i="8"/>
  <c r="J110" i="8"/>
  <c r="L84" i="8"/>
  <c r="L76" i="8"/>
  <c r="L54" i="8"/>
  <c r="L32" i="8"/>
  <c r="O151" i="8" l="1"/>
  <c r="L93" i="8"/>
  <c r="M37" i="8" s="1"/>
  <c r="J56" i="8"/>
  <c r="J61" i="8" s="1"/>
  <c r="J93" i="8"/>
  <c r="J112" i="8" s="1"/>
  <c r="O54" i="8"/>
  <c r="J128" i="8"/>
  <c r="J129" i="8" s="1"/>
  <c r="O76" i="8"/>
  <c r="O89" i="8"/>
  <c r="L56" i="8"/>
  <c r="L61" i="8" s="1"/>
  <c r="B56" i="8"/>
  <c r="B61" i="8" s="1"/>
  <c r="B93" i="8"/>
  <c r="B112" i="8" s="1"/>
  <c r="O13" i="8"/>
  <c r="O37" i="8"/>
  <c r="O50" i="8"/>
  <c r="J177" i="8"/>
  <c r="J178" i="8" s="1"/>
  <c r="O84" i="8"/>
  <c r="O32" i="8"/>
  <c r="O144" i="8"/>
  <c r="L171" i="8"/>
  <c r="M13" i="8" l="1"/>
  <c r="M76" i="8"/>
  <c r="M84" i="8"/>
  <c r="M89" i="8"/>
  <c r="M50" i="8"/>
  <c r="M54" i="8"/>
  <c r="L112" i="8"/>
  <c r="L153" i="8" s="1"/>
  <c r="M32" i="8"/>
  <c r="O93" i="8"/>
  <c r="O56" i="8"/>
  <c r="O61" i="8" s="1"/>
  <c r="M93" i="8" l="1"/>
  <c r="L113" i="8"/>
  <c r="L128" i="8"/>
  <c r="O128" i="8" s="1"/>
  <c r="O129" i="8" s="1"/>
  <c r="O153" i="8" s="1"/>
  <c r="M153" i="8"/>
  <c r="L157" i="8"/>
  <c r="M157" i="8" s="1"/>
  <c r="L129" i="8" l="1"/>
  <c r="O157" i="8"/>
  <c r="H107" i="8"/>
  <c r="O107" i="8" s="1"/>
  <c r="H106" i="8"/>
  <c r="O106" i="8" s="1"/>
  <c r="H105" i="8"/>
  <c r="O105" i="8" s="1"/>
  <c r="H103" i="8"/>
  <c r="O103" i="8" s="1"/>
  <c r="H102" i="8"/>
  <c r="O102" i="8" s="1"/>
  <c r="H157" i="8"/>
  <c r="O110" i="8" l="1"/>
  <c r="O112" i="8" s="1"/>
  <c r="H177" i="8"/>
  <c r="H178" i="8" s="1"/>
  <c r="H144" i="8"/>
  <c r="H129" i="8"/>
  <c r="H151" i="8"/>
  <c r="H110" i="8"/>
  <c r="H11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</author>
  </authors>
  <commentList>
    <comment ref="F132" authorId="0" shapeId="0" xr:uid="{ABA79106-5048-924E-AE76-25804941B6A0}">
      <text>
        <r>
          <rPr>
            <b/>
            <sz val="9"/>
            <color rgb="FF000000"/>
            <rFont val="Tahoma"/>
            <family val="2"/>
          </rPr>
          <t>Philip: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<sst xmlns="http://schemas.openxmlformats.org/spreadsheetml/2006/main" count="197" uniqueCount="163">
  <si>
    <t>PLAISTOW &amp; IFOLD PARISH COUNCIL</t>
  </si>
  <si>
    <t>BUDGET</t>
  </si>
  <si>
    <t>EXPENDITURE</t>
  </si>
  <si>
    <t>Clerk's Expenses</t>
  </si>
  <si>
    <t>Audit Fees</t>
  </si>
  <si>
    <t>Data Protection Registration</t>
  </si>
  <si>
    <t>Councillors Expenses</t>
  </si>
  <si>
    <t>Chairman's Allowance</t>
  </si>
  <si>
    <t>Stationery and Printing</t>
  </si>
  <si>
    <t>Hire Fees - Kelsey Hall</t>
  </si>
  <si>
    <t>Hire Fees - Winterton Hall</t>
  </si>
  <si>
    <t>Hire Fees - Plaistow Youth Club</t>
  </si>
  <si>
    <t>Bank Charges</t>
  </si>
  <si>
    <t>Accounts Software etc.</t>
  </si>
  <si>
    <t>GRANTS AND DONATIONS</t>
  </si>
  <si>
    <t>Winterton Hall</t>
  </si>
  <si>
    <t>Kelsey Hall</t>
  </si>
  <si>
    <t>Plaistow PreSchool</t>
  </si>
  <si>
    <t>Little Acorns PreSchool</t>
  </si>
  <si>
    <t>Billingshurst Community Bus</t>
  </si>
  <si>
    <t xml:space="preserve">Youth Club </t>
  </si>
  <si>
    <t>Kirdford Mothers and Toddlers Group</t>
  </si>
  <si>
    <t>S137 PAYMENTS</t>
  </si>
  <si>
    <t>Friends of Chichester Hospitals</t>
  </si>
  <si>
    <t>First Responders</t>
  </si>
  <si>
    <t>OTHER PAYMENTS</t>
  </si>
  <si>
    <t>VILLAGE MAINTENANCE</t>
  </si>
  <si>
    <t>Grass Cutting</t>
  </si>
  <si>
    <t>Churchyard Maintenance</t>
  </si>
  <si>
    <t>RoSPA Play Area Inspection</t>
  </si>
  <si>
    <t>Community Reserve Fund</t>
  </si>
  <si>
    <t>INCOME</t>
  </si>
  <si>
    <t>Interest Received</t>
  </si>
  <si>
    <t>Ref</t>
  </si>
  <si>
    <t>NET UNDER  /  ( OVERSPEND)</t>
  </si>
  <si>
    <t>STAFF</t>
  </si>
  <si>
    <t>GENERAL ADMINISTRATION</t>
  </si>
  <si>
    <t xml:space="preserve">Village Maintenenace </t>
  </si>
  <si>
    <t>Councillor Training/Conferences</t>
  </si>
  <si>
    <t>Playground Repairs &amp; Maintenance</t>
  </si>
  <si>
    <t>Pavillion Cost &amp; Maintenance</t>
  </si>
  <si>
    <t>RESERVE POSITION</t>
  </si>
  <si>
    <t>C/FWD TO GENERAL RESERVE</t>
  </si>
  <si>
    <t>TOTAL EXPENDITURE</t>
  </si>
  <si>
    <t>TOTAL INCOME</t>
  </si>
  <si>
    <t>Insurances</t>
  </si>
  <si>
    <t>FORECAST</t>
  </si>
  <si>
    <t>RESERVES</t>
  </si>
  <si>
    <t>Subscriptions</t>
  </si>
  <si>
    <t>PROJECTED</t>
  </si>
  <si>
    <t>CIL Payments</t>
  </si>
  <si>
    <t>C/FWD</t>
  </si>
  <si>
    <t>B/FWD</t>
  </si>
  <si>
    <t>New Home Bonus</t>
  </si>
  <si>
    <t>IFRA</t>
  </si>
  <si>
    <t>Home Start</t>
  </si>
  <si>
    <t>The North Singers</t>
  </si>
  <si>
    <t>Telephone &amp; Internet</t>
  </si>
  <si>
    <t>Traffic Calming (Contingency)</t>
  </si>
  <si>
    <t>Bus Stop Refurbshment / Maintenance</t>
  </si>
  <si>
    <t>Insurance Claims</t>
  </si>
  <si>
    <t xml:space="preserve">Grants </t>
  </si>
  <si>
    <t>PROJECTS</t>
  </si>
  <si>
    <t>Ringfenced Reserves</t>
  </si>
  <si>
    <t>Contingency Reserves</t>
  </si>
  <si>
    <t>TOTAL COMMITTED EXPENDITURE</t>
  </si>
  <si>
    <t>Tree Surgery</t>
  </si>
  <si>
    <t>Public Works Loan Repayments and Interest</t>
  </si>
  <si>
    <t>LOAN ACCOUNT</t>
  </si>
  <si>
    <t>Following Years Loan Repayment Reserve</t>
  </si>
  <si>
    <t>Total Interest on Loan</t>
  </si>
  <si>
    <t>Opening Total Loan inc. Interest (Debt)</t>
  </si>
  <si>
    <t>Clerk's Training</t>
  </si>
  <si>
    <t>Ifold Village Entrance Landscaping</t>
  </si>
  <si>
    <t>???</t>
  </si>
  <si>
    <t>Crouchlands Development Planning Consultancy</t>
  </si>
  <si>
    <t>PRECEPT</t>
  </si>
  <si>
    <t>Neighbourhood Plan Grant</t>
  </si>
  <si>
    <t>New Home Bonus (NWB) - 2020/21 &amp; 2021/22</t>
  </si>
  <si>
    <t>New Home Bonus (NWB) - 2022/23</t>
  </si>
  <si>
    <t>Parish Council Event - Queens Platinum Celebrations</t>
  </si>
  <si>
    <t>Bench Replacement and Maintenance</t>
  </si>
  <si>
    <t>Winter &amp; Emergency Plan Committee</t>
  </si>
  <si>
    <t>2023/24</t>
  </si>
  <si>
    <t xml:space="preserve">Repayment of Loan Capital to PWLB up to 2022/2023  </t>
  </si>
  <si>
    <t>Repayment of interest to PWLB (Expenditure) up to 2022/2023</t>
  </si>
  <si>
    <t xml:space="preserve">Repayment of Loan Capital to PWLB in 2023/2024  </t>
  </si>
  <si>
    <t>Repayment of interest to PWLB (Expenditure) in 2023/2024</t>
  </si>
  <si>
    <t>Community Post Office Service</t>
  </si>
  <si>
    <t>Winterton Hall -  Repairs &amp; Maintenance</t>
  </si>
  <si>
    <t>Winterton Hall - Legionella Training &amp; Water Sampling</t>
  </si>
  <si>
    <t>Foxbridge Development Planning Consultancy</t>
  </si>
  <si>
    <t>Neighbourhood Planning Administration</t>
  </si>
  <si>
    <t>Crouchlands Development Planning Consultancy
Foxbridge Development Planning Consultancy
Neighbourhood Planning Administrationxbridge Development Planning Consultancy</t>
  </si>
  <si>
    <t>Winterton Hall - Repairs &amp; Maintenance Contingency</t>
  </si>
  <si>
    <t xml:space="preserve">Ifold Playpark </t>
  </si>
  <si>
    <t>Traffic Calming</t>
  </si>
  <si>
    <t>Clerk's Salary and Oncosts (Pension etc)</t>
  </si>
  <si>
    <t>Payroll Administration</t>
  </si>
  <si>
    <t>Web Site Maintenance &amp; Update</t>
  </si>
  <si>
    <t>Foxbridge/Other Development Planning Consultancy</t>
  </si>
  <si>
    <t>31.03.2022</t>
  </si>
  <si>
    <t>As at 31.03.2023 &amp; 2024</t>
  </si>
  <si>
    <t>Parish Council Events (inc. King's Coronation &amp; AA.)</t>
  </si>
  <si>
    <t>Tennis Court Maintenance and Cleaning</t>
  </si>
  <si>
    <t>S.137 ANALYSIS</t>
  </si>
  <si>
    <t>Annual Available Budget</t>
  </si>
  <si>
    <t>Annual Total Expenditure</t>
  </si>
  <si>
    <t>Annual Remaining Budget</t>
  </si>
  <si>
    <t>Winterton Hall Legal Assessment</t>
  </si>
  <si>
    <t>Litter Bin Emptying and Litter Pick</t>
  </si>
  <si>
    <t>Ifold Playpark</t>
  </si>
  <si>
    <t>Election Expenses if UNCONTESTED</t>
  </si>
  <si>
    <t>Other Expenses (Inc. Elections UNCONTESTED)</t>
  </si>
  <si>
    <t>Queens Platinum Celebrations &amp; Beacon relocation</t>
  </si>
  <si>
    <t>Planning, Development and Consultancy</t>
  </si>
  <si>
    <t>Publicity and Communications inc. Postage</t>
  </si>
  <si>
    <t>Notice Boards, Finger Posts and Signage</t>
  </si>
  <si>
    <t>Scouts &amp; Plaistow Guide Unit</t>
  </si>
  <si>
    <t xml:space="preserve"> </t>
  </si>
  <si>
    <t>General Reserve - Brought Forward from Prior Year</t>
  </si>
  <si>
    <t>Current Year Movement</t>
  </si>
  <si>
    <t>Total General Reserve</t>
  </si>
  <si>
    <t xml:space="preserve">Total Specified Reserves </t>
  </si>
  <si>
    <t xml:space="preserve">BUDGET FORECAST 2023/2024 </t>
  </si>
  <si>
    <t>FINAL AGREED</t>
  </si>
  <si>
    <t>2023/2024</t>
  </si>
  <si>
    <t>ACTUAL</t>
  </si>
  <si>
    <t>2022/23</t>
  </si>
  <si>
    <t>\</t>
  </si>
  <si>
    <t>C/F</t>
  </si>
  <si>
    <t xml:space="preserve">COMMENTS </t>
  </si>
  <si>
    <t>VARIANCE</t>
  </si>
  <si>
    <t>Page 1 of 2</t>
  </si>
  <si>
    <t xml:space="preserve">   </t>
  </si>
  <si>
    <t>CHANGE IN</t>
  </si>
  <si>
    <t>Page 2 of 2</t>
  </si>
  <si>
    <t>AS AT 30.06.23</t>
  </si>
  <si>
    <t>AS AT 30TH JUNE 2023</t>
  </si>
  <si>
    <t>1st Quarter Review (3 Mths)</t>
  </si>
  <si>
    <t>AT 31.03.2024</t>
  </si>
  <si>
    <t>20 Mths</t>
  </si>
  <si>
    <t>Interest Outstanding at 31.03.2024</t>
  </si>
  <si>
    <t>Loan Capital (Debt) at 31.03.2024</t>
  </si>
  <si>
    <t xml:space="preserve">TOAL LIABILITY AT 31.03.2024 </t>
  </si>
  <si>
    <t>BUDGET 23/24</t>
  </si>
  <si>
    <t>FORECAST 23/24</t>
  </si>
  <si>
    <t>Original Loan at 01.08.2021</t>
  </si>
  <si>
    <t xml:space="preserve"> INCOME </t>
  </si>
  <si>
    <t>AT 31.03.2023</t>
  </si>
  <si>
    <t xml:space="preserve">2 yrs 173 days to repay </t>
  </si>
  <si>
    <t>Projection as at 31.03.2024</t>
  </si>
  <si>
    <t xml:space="preserve">      </t>
  </si>
  <si>
    <t xml:space="preserve"> 31.03.2024</t>
  </si>
  <si>
    <t>MEMORANDOM</t>
  </si>
  <si>
    <t>BUDGETED</t>
  </si>
  <si>
    <t>§</t>
  </si>
  <si>
    <t>(Actual includes a 2024/25 part prepayment)</t>
  </si>
  <si>
    <t>Increased by £280.20</t>
  </si>
  <si>
    <t>Prepared by PRC - 29.06.23</t>
  </si>
  <si>
    <t>LOAN OUTSTANDING (Debt) as at 31/03.2023 &amp; 2024</t>
  </si>
  <si>
    <t>RESERVES INCLUDING LOAN AS AT 31.03.2023 &amp; 2024</t>
  </si>
  <si>
    <t>BELOW RESERVE TABLE READ SEPARATELY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</si>
</sst>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\(&quot;$&quot;#,##0\)"/>
    <numFmt numFmtId="165" formatCode="0.0%"/>
    <numFmt numFmtId="166" formatCode="#,##0.00_);[White]\(#,##0.00\)"/>
    <numFmt numFmtId="167" formatCode="0.0%;\(0.0%\)"/>
    <numFmt numFmtId="168" formatCode="#,##0.00;[Red]#,##0.00"/>
    <numFmt numFmtId="169" formatCode="#,##0;[Red]#,##0"/>
  </numFmts>
  <fonts count="46">
    <font>
      <sz val="11"/>
      <color indexed="8"/>
      <name val="Helvetica Neue"/>
    </font>
    <font>
      <sz val="11"/>
      <color indexed="9"/>
      <name val="Helvetica Neue"/>
      <family val="2"/>
    </font>
    <font>
      <sz val="11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b/>
      <sz val="11"/>
      <name val="Helvetica Neue"/>
      <family val="2"/>
    </font>
    <font>
      <b/>
      <u/>
      <sz val="12"/>
      <name val="Helvetica Neue"/>
      <family val="2"/>
    </font>
    <font>
      <b/>
      <sz val="14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u/>
      <sz val="14"/>
      <name val="Helvetica Neue"/>
      <family val="2"/>
    </font>
    <font>
      <b/>
      <sz val="14"/>
      <color indexed="8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b/>
      <sz val="14"/>
      <color theme="0"/>
      <name val="Helvetica Neue"/>
      <family val="2"/>
    </font>
    <font>
      <b/>
      <sz val="12"/>
      <color indexed="8"/>
      <name val="Helvetica Neue"/>
      <family val="2"/>
    </font>
    <font>
      <sz val="12"/>
      <color indexed="9"/>
      <name val="Helvetica Neue"/>
      <family val="2"/>
    </font>
    <font>
      <sz val="12"/>
      <color indexed="8"/>
      <name val="Helvetica Neue"/>
      <family val="2"/>
    </font>
    <font>
      <b/>
      <sz val="16"/>
      <name val="Helvetica Neue"/>
      <family val="2"/>
    </font>
    <font>
      <sz val="16"/>
      <name val="Helvetica Neue"/>
      <family val="2"/>
    </font>
    <font>
      <b/>
      <sz val="20"/>
      <name val="Helvetica Neue"/>
      <family val="2"/>
    </font>
    <font>
      <b/>
      <sz val="20"/>
      <color theme="0"/>
      <name val="Helvetica Neue"/>
      <family val="2"/>
    </font>
    <font>
      <sz val="20"/>
      <name val="Helvetica Neue"/>
      <family val="2"/>
    </font>
    <font>
      <sz val="20"/>
      <color indexed="8"/>
      <name val="Helvetica Neue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8"/>
      <color indexed="8"/>
      <name val="Helvetica Neue"/>
      <family val="2"/>
    </font>
    <font>
      <b/>
      <sz val="11"/>
      <color indexed="8"/>
      <name val="Helvetica Neue"/>
      <family val="2"/>
    </font>
    <font>
      <b/>
      <sz val="13"/>
      <color indexed="8"/>
      <name val="Helvetica Neue"/>
      <family val="2"/>
    </font>
    <font>
      <sz val="14"/>
      <color theme="1"/>
      <name val="Helvetica Neue"/>
      <family val="2"/>
    </font>
    <font>
      <sz val="18"/>
      <color indexed="8"/>
      <name val="Helvetica Neue"/>
      <family val="2"/>
    </font>
    <font>
      <b/>
      <sz val="12"/>
      <color theme="0"/>
      <name val="Helvetica Neue"/>
      <family val="2"/>
    </font>
    <font>
      <b/>
      <sz val="10"/>
      <name val="Helvetica Neue"/>
      <family val="2"/>
    </font>
    <font>
      <b/>
      <sz val="14"/>
      <color theme="9" tint="0.79998168889431442"/>
      <name val="Helvetica Neue"/>
      <family val="2"/>
    </font>
    <font>
      <b/>
      <sz val="18"/>
      <name val="Helvetica Neue"/>
      <family val="2"/>
    </font>
    <font>
      <sz val="10"/>
      <color indexed="8"/>
      <name val="Helvetica Neue"/>
      <family val="2"/>
    </font>
    <font>
      <sz val="10"/>
      <name val="Helvetica Neue"/>
      <family val="2"/>
    </font>
    <font>
      <b/>
      <sz val="16"/>
      <color indexed="8"/>
      <name val="Helvetica Neue"/>
      <family val="2"/>
    </font>
    <font>
      <sz val="16"/>
      <color indexed="8"/>
      <name val="Helvetica Neue"/>
      <family val="2"/>
    </font>
    <font>
      <i/>
      <sz val="12"/>
      <name val="Helvetica Neue"/>
      <family val="2"/>
    </font>
    <font>
      <b/>
      <i/>
      <sz val="14"/>
      <name val="Helvetica Neue"/>
      <family val="2"/>
    </font>
    <font>
      <b/>
      <sz val="16"/>
      <color theme="0"/>
      <name val="Helvetica Neue"/>
      <family val="2"/>
    </font>
    <font>
      <sz val="14"/>
      <color theme="0"/>
      <name val="Helvetica Neue"/>
      <family val="2"/>
    </font>
    <font>
      <b/>
      <sz val="18"/>
      <color theme="0"/>
      <name val="Helvetica Neue"/>
      <family val="2"/>
    </font>
    <font>
      <u/>
      <sz val="11"/>
      <name val="Helvetica Neue"/>
      <family val="2"/>
    </font>
    <font>
      <b/>
      <sz val="14"/>
      <name val="Helvetica Neue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15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 style="thin">
        <color indexed="64"/>
      </right>
      <top/>
      <bottom style="hair">
        <color rgb="FFD8E4BC"/>
      </bottom>
      <diagonal/>
    </border>
    <border>
      <left style="hair">
        <color indexed="64"/>
      </left>
      <right style="thin">
        <color indexed="64"/>
      </right>
      <top/>
      <bottom style="hair">
        <color rgb="FFD8E4BC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/>
      <right/>
      <top/>
      <bottom style="slantDashDot">
        <color indexed="64"/>
      </bottom>
      <diagonal/>
    </border>
    <border>
      <left style="hair">
        <color auto="1"/>
      </left>
      <right/>
      <top/>
      <bottom style="slantDashDot">
        <color indexed="64"/>
      </bottom>
      <diagonal/>
    </border>
    <border>
      <left style="thin">
        <color theme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theme="6" tint="0.59996337778862885"/>
      </top>
      <bottom/>
      <diagonal/>
    </border>
    <border>
      <left style="thin">
        <color theme="1"/>
      </left>
      <right style="hair">
        <color auto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slantDashDot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theme="6" tint="0.59996337778862885"/>
      </bottom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hair">
        <color auto="1"/>
      </left>
      <right style="slantDashDot">
        <color indexed="64"/>
      </right>
      <top style="hair">
        <color auto="1"/>
      </top>
      <bottom/>
      <diagonal/>
    </border>
    <border>
      <left style="hair">
        <color auto="1"/>
      </left>
      <right style="slantDashDot">
        <color indexed="64"/>
      </right>
      <top/>
      <bottom/>
      <diagonal/>
    </border>
    <border>
      <left style="hair">
        <color auto="1"/>
      </left>
      <right style="slantDashDot">
        <color indexed="64"/>
      </right>
      <top style="dotted">
        <color auto="1"/>
      </top>
      <bottom style="thin">
        <color auto="1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6" tint="0.59996337778862885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hair">
        <color theme="6" tint="0.59996337778862885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/>
      <top style="double">
        <color theme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/>
      <top style="slantDashDot">
        <color auto="1"/>
      </top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538">
    <xf numFmtId="0" fontId="0" fillId="0" borderId="0" xfId="0">
      <alignment vertical="top"/>
    </xf>
    <xf numFmtId="0" fontId="1" fillId="0" borderId="0" xfId="0" applyFont="1">
      <alignment vertical="top"/>
    </xf>
    <xf numFmtId="0" fontId="0" fillId="0" borderId="0" xfId="0" applyAlignment="1"/>
    <xf numFmtId="40" fontId="2" fillId="0" borderId="0" xfId="0" applyNumberFormat="1" applyFont="1">
      <alignment vertical="top"/>
    </xf>
    <xf numFmtId="0" fontId="1" fillId="0" borderId="3" xfId="0" applyFont="1" applyBorder="1">
      <alignment vertical="top"/>
    </xf>
    <xf numFmtId="0" fontId="1" fillId="0" borderId="4" xfId="0" applyFont="1" applyBorder="1">
      <alignment vertical="top"/>
    </xf>
    <xf numFmtId="40" fontId="2" fillId="0" borderId="6" xfId="0" applyNumberFormat="1" applyFont="1" applyBorder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2" fillId="0" borderId="6" xfId="0" applyFont="1" applyBorder="1">
      <alignment vertical="top"/>
    </xf>
    <xf numFmtId="0" fontId="2" fillId="0" borderId="12" xfId="0" applyFont="1" applyBorder="1">
      <alignment vertical="top"/>
    </xf>
    <xf numFmtId="0" fontId="2" fillId="0" borderId="13" xfId="0" applyFont="1" applyBorder="1">
      <alignment vertical="top"/>
    </xf>
    <xf numFmtId="40" fontId="2" fillId="0" borderId="4" xfId="0" applyNumberFormat="1" applyFont="1" applyBorder="1">
      <alignment vertical="top"/>
    </xf>
    <xf numFmtId="0" fontId="2" fillId="0" borderId="4" xfId="0" applyFont="1" applyBorder="1">
      <alignment vertical="top"/>
    </xf>
    <xf numFmtId="40" fontId="3" fillId="0" borderId="0" xfId="0" applyNumberFormat="1" applyFont="1">
      <alignment vertical="top"/>
    </xf>
    <xf numFmtId="0" fontId="2" fillId="0" borderId="6" xfId="0" applyFont="1" applyBorder="1" applyAlignment="1">
      <alignment horizontal="center" vertical="top"/>
    </xf>
    <xf numFmtId="0" fontId="0" fillId="0" borderId="3" xfId="0" applyBorder="1" applyAlignment="1"/>
    <xf numFmtId="0" fontId="1" fillId="0" borderId="1" xfId="0" applyFont="1" applyBorder="1">
      <alignment vertical="top"/>
    </xf>
    <xf numFmtId="0" fontId="1" fillId="0" borderId="9" xfId="0" applyFont="1" applyBorder="1">
      <alignment vertical="top"/>
    </xf>
    <xf numFmtId="0" fontId="2" fillId="0" borderId="26" xfId="0" applyFont="1" applyBorder="1" applyAlignment="1">
      <alignment horizontal="center" vertical="top"/>
    </xf>
    <xf numFmtId="0" fontId="2" fillId="0" borderId="26" xfId="0" applyFont="1" applyBorder="1">
      <alignment vertical="top"/>
    </xf>
    <xf numFmtId="40" fontId="2" fillId="0" borderId="26" xfId="0" applyNumberFormat="1" applyFont="1" applyBorder="1">
      <alignment vertical="top"/>
    </xf>
    <xf numFmtId="0" fontId="10" fillId="0" borderId="0" xfId="0" applyFont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40" fontId="9" fillId="2" borderId="30" xfId="0" applyNumberFormat="1" applyFont="1" applyFill="1" applyBorder="1">
      <alignment vertical="top"/>
    </xf>
    <xf numFmtId="167" fontId="8" fillId="0" borderId="0" xfId="0" applyNumberFormat="1" applyFont="1" applyAlignment="1">
      <alignment vertical="center"/>
    </xf>
    <xf numFmtId="0" fontId="0" fillId="0" borderId="31" xfId="0" applyBorder="1">
      <alignment vertical="top"/>
    </xf>
    <xf numFmtId="0" fontId="0" fillId="0" borderId="32" xfId="0" applyBorder="1">
      <alignment vertical="top"/>
    </xf>
    <xf numFmtId="0" fontId="2" fillId="0" borderId="33" xfId="0" applyFont="1" applyBorder="1" applyAlignment="1">
      <alignment horizontal="center" vertical="top"/>
    </xf>
    <xf numFmtId="0" fontId="0" fillId="0" borderId="35" xfId="0" applyBorder="1">
      <alignment vertical="top"/>
    </xf>
    <xf numFmtId="0" fontId="8" fillId="0" borderId="0" xfId="0" applyFont="1" applyAlignment="1">
      <alignment horizontal="center" vertical="center"/>
    </xf>
    <xf numFmtId="0" fontId="3" fillId="0" borderId="13" xfId="0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37" xfId="0" applyNumberFormat="1" applyFont="1" applyBorder="1">
      <alignment vertical="top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33" xfId="0" applyFont="1" applyBorder="1" applyAlignment="1">
      <alignment horizontal="center" vertical="top"/>
    </xf>
    <xf numFmtId="0" fontId="9" fillId="0" borderId="12" xfId="0" applyFont="1" applyBorder="1">
      <alignment vertical="top"/>
    </xf>
    <xf numFmtId="0" fontId="9" fillId="0" borderId="13" xfId="0" applyFont="1" applyBorder="1">
      <alignment vertical="top"/>
    </xf>
    <xf numFmtId="0" fontId="9" fillId="0" borderId="16" xfId="0" applyFont="1" applyBorder="1">
      <alignment vertical="top"/>
    </xf>
    <xf numFmtId="40" fontId="9" fillId="0" borderId="0" xfId="0" applyNumberFormat="1" applyFont="1">
      <alignment vertical="top"/>
    </xf>
    <xf numFmtId="0" fontId="7" fillId="0" borderId="13" xfId="0" applyFont="1" applyBorder="1">
      <alignment vertical="top"/>
    </xf>
    <xf numFmtId="0" fontId="9" fillId="0" borderId="23" xfId="0" applyFont="1" applyBorder="1" applyAlignment="1">
      <alignment horizontal="center" vertical="top"/>
    </xf>
    <xf numFmtId="0" fontId="9" fillId="0" borderId="24" xfId="0" applyFont="1" applyBorder="1">
      <alignment vertical="top"/>
    </xf>
    <xf numFmtId="0" fontId="5" fillId="0" borderId="12" xfId="0" applyFont="1" applyBorder="1" applyAlignment="1">
      <alignment horizontal="right" vertical="top"/>
    </xf>
    <xf numFmtId="0" fontId="12" fillId="0" borderId="39" xfId="0" applyFont="1" applyBorder="1">
      <alignment vertical="top"/>
    </xf>
    <xf numFmtId="0" fontId="9" fillId="0" borderId="0" xfId="0" applyFont="1" applyAlignment="1">
      <alignment horizontal="center" vertical="top"/>
    </xf>
    <xf numFmtId="0" fontId="9" fillId="0" borderId="34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13" fillId="0" borderId="34" xfId="0" applyFont="1" applyBorder="1">
      <alignment vertical="top"/>
    </xf>
    <xf numFmtId="0" fontId="13" fillId="0" borderId="0" xfId="0" applyFont="1">
      <alignment vertical="top"/>
    </xf>
    <xf numFmtId="0" fontId="13" fillId="0" borderId="23" xfId="0" applyFont="1" applyBorder="1">
      <alignment vertical="top"/>
    </xf>
    <xf numFmtId="0" fontId="13" fillId="0" borderId="24" xfId="0" applyFont="1" applyBorder="1">
      <alignment vertical="top"/>
    </xf>
    <xf numFmtId="0" fontId="11" fillId="0" borderId="25" xfId="0" applyFont="1" applyBorder="1">
      <alignment vertical="top"/>
    </xf>
    <xf numFmtId="0" fontId="13" fillId="0" borderId="25" xfId="0" applyFont="1" applyBorder="1">
      <alignment vertical="top"/>
    </xf>
    <xf numFmtId="0" fontId="13" fillId="0" borderId="36" xfId="0" applyFont="1" applyBorder="1">
      <alignment vertical="top"/>
    </xf>
    <xf numFmtId="0" fontId="4" fillId="0" borderId="13" xfId="0" applyFont="1" applyBorder="1" applyAlignment="1">
      <alignment horizontal="center" vertical="top"/>
    </xf>
    <xf numFmtId="0" fontId="3" fillId="0" borderId="31" xfId="0" applyFont="1" applyBorder="1">
      <alignment vertical="top"/>
    </xf>
    <xf numFmtId="0" fontId="6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6" fillId="0" borderId="0" xfId="0" applyFont="1">
      <alignment vertical="top"/>
    </xf>
    <xf numFmtId="0" fontId="3" fillId="0" borderId="33" xfId="0" applyFont="1" applyBorder="1" applyAlignment="1">
      <alignment horizontal="center" vertical="top"/>
    </xf>
    <xf numFmtId="0" fontId="3" fillId="0" borderId="10" xfId="0" applyFont="1" applyBorder="1">
      <alignment vertical="top"/>
    </xf>
    <xf numFmtId="0" fontId="6" fillId="0" borderId="18" xfId="0" applyFont="1" applyBorder="1" applyAlignment="1">
      <alignment vertical="center"/>
    </xf>
    <xf numFmtId="0" fontId="3" fillId="0" borderId="33" xfId="0" applyFont="1" applyBorder="1">
      <alignment vertical="top"/>
    </xf>
    <xf numFmtId="0" fontId="3" fillId="0" borderId="10" xfId="0" applyFont="1" applyBorder="1" applyAlignment="1">
      <alignment horizontal="center" vertical="top"/>
    </xf>
    <xf numFmtId="0" fontId="16" fillId="0" borderId="40" xfId="0" applyFont="1" applyBorder="1">
      <alignment vertical="top"/>
    </xf>
    <xf numFmtId="0" fontId="4" fillId="0" borderId="12" xfId="0" applyFont="1" applyBorder="1">
      <alignment vertical="top"/>
    </xf>
    <xf numFmtId="0" fontId="4" fillId="0" borderId="13" xfId="0" applyFont="1" applyBorder="1">
      <alignment vertical="top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7" fillId="0" borderId="41" xfId="0" applyFont="1" applyBorder="1" applyAlignment="1">
      <alignment horizontal="left"/>
    </xf>
    <xf numFmtId="0" fontId="13" fillId="0" borderId="0" xfId="0" applyFont="1" applyAlignment="1"/>
    <xf numFmtId="0" fontId="16" fillId="0" borderId="1" xfId="0" applyFont="1" applyBorder="1">
      <alignment vertical="top"/>
    </xf>
    <xf numFmtId="0" fontId="12" fillId="0" borderId="1" xfId="0" applyFont="1" applyBorder="1">
      <alignment vertical="top"/>
    </xf>
    <xf numFmtId="0" fontId="12" fillId="0" borderId="3" xfId="0" applyFont="1" applyBorder="1">
      <alignment vertical="top"/>
    </xf>
    <xf numFmtId="0" fontId="9" fillId="0" borderId="42" xfId="0" applyFont="1" applyBorder="1" applyAlignment="1">
      <alignment horizontal="center" vertical="top"/>
    </xf>
    <xf numFmtId="0" fontId="9" fillId="0" borderId="43" xfId="0" applyFont="1" applyBorder="1">
      <alignment vertical="top"/>
    </xf>
    <xf numFmtId="0" fontId="9" fillId="0" borderId="44" xfId="0" applyFont="1" applyBorder="1">
      <alignment vertical="top"/>
    </xf>
    <xf numFmtId="0" fontId="12" fillId="0" borderId="9" xfId="0" applyFont="1" applyBorder="1">
      <alignment vertical="top"/>
    </xf>
    <xf numFmtId="0" fontId="9" fillId="0" borderId="45" xfId="0" applyFont="1" applyBorder="1" applyAlignment="1">
      <alignment horizontal="center" vertical="top"/>
    </xf>
    <xf numFmtId="0" fontId="9" fillId="0" borderId="46" xfId="0" applyFont="1" applyBorder="1">
      <alignment vertical="top"/>
    </xf>
    <xf numFmtId="0" fontId="9" fillId="0" borderId="47" xfId="0" applyFont="1" applyBorder="1">
      <alignment vertical="top"/>
    </xf>
    <xf numFmtId="0" fontId="9" fillId="0" borderId="6" xfId="0" applyFont="1" applyBorder="1">
      <alignment vertical="top"/>
    </xf>
    <xf numFmtId="0" fontId="12" fillId="0" borderId="6" xfId="0" applyFont="1" applyBorder="1">
      <alignment vertical="top"/>
    </xf>
    <xf numFmtId="0" fontId="9" fillId="0" borderId="6" xfId="0" applyFont="1" applyBorder="1" applyAlignment="1">
      <alignment horizontal="center" vertical="top"/>
    </xf>
    <xf numFmtId="40" fontId="7" fillId="0" borderId="6" xfId="0" applyNumberFormat="1" applyFont="1" applyBorder="1">
      <alignment vertical="top"/>
    </xf>
    <xf numFmtId="0" fontId="1" fillId="0" borderId="48" xfId="0" applyFont="1" applyBorder="1">
      <alignment vertical="top"/>
    </xf>
    <xf numFmtId="0" fontId="2" fillId="0" borderId="48" xfId="0" applyFont="1" applyBorder="1">
      <alignment vertical="top"/>
    </xf>
    <xf numFmtId="40" fontId="2" fillId="0" borderId="48" xfId="0" applyNumberFormat="1" applyFont="1" applyBorder="1">
      <alignment vertical="top"/>
    </xf>
    <xf numFmtId="0" fontId="2" fillId="0" borderId="48" xfId="0" applyFont="1" applyBorder="1" applyAlignment="1">
      <alignment horizontal="center" vertical="top"/>
    </xf>
    <xf numFmtId="0" fontId="9" fillId="0" borderId="49" xfId="0" applyFont="1" applyBorder="1">
      <alignment vertical="top"/>
    </xf>
    <xf numFmtId="0" fontId="11" fillId="0" borderId="24" xfId="0" applyFont="1" applyBorder="1">
      <alignment vertical="top"/>
    </xf>
    <xf numFmtId="0" fontId="13" fillId="0" borderId="27" xfId="0" applyFont="1" applyBorder="1">
      <alignment vertical="top"/>
    </xf>
    <xf numFmtId="0" fontId="7" fillId="0" borderId="6" xfId="0" applyFont="1" applyBorder="1" applyAlignment="1">
      <alignment horizontal="right" vertical="top"/>
    </xf>
    <xf numFmtId="40" fontId="9" fillId="0" borderId="22" xfId="0" applyNumberFormat="1" applyFont="1" applyFill="1" applyBorder="1">
      <alignment vertical="top"/>
    </xf>
    <xf numFmtId="40" fontId="7" fillId="0" borderId="15" xfId="0" applyNumberFormat="1" applyFont="1" applyFill="1" applyBorder="1">
      <alignment vertical="top"/>
    </xf>
    <xf numFmtId="40" fontId="7" fillId="0" borderId="13" xfId="0" applyNumberFormat="1" applyFont="1" applyFill="1" applyBorder="1">
      <alignment vertical="top"/>
    </xf>
    <xf numFmtId="40" fontId="9" fillId="0" borderId="37" xfId="0" applyNumberFormat="1" applyFont="1" applyFill="1" applyBorder="1">
      <alignment vertical="top"/>
    </xf>
    <xf numFmtId="40" fontId="2" fillId="0" borderId="13" xfId="0" applyNumberFormat="1" applyFont="1" applyFill="1" applyBorder="1">
      <alignment vertical="top"/>
    </xf>
    <xf numFmtId="40" fontId="3" fillId="0" borderId="13" xfId="0" applyNumberFormat="1" applyFont="1" applyFill="1" applyBorder="1">
      <alignment vertical="top"/>
    </xf>
    <xf numFmtId="40" fontId="9" fillId="0" borderId="13" xfId="0" applyNumberFormat="1" applyFont="1" applyFill="1" applyBorder="1">
      <alignment vertical="top"/>
    </xf>
    <xf numFmtId="40" fontId="7" fillId="0" borderId="47" xfId="0" applyNumberFormat="1" applyFont="1" applyFill="1" applyBorder="1">
      <alignment vertical="top"/>
    </xf>
    <xf numFmtId="40" fontId="7" fillId="0" borderId="0" xfId="0" applyNumberFormat="1" applyFont="1" applyFill="1">
      <alignment vertical="top"/>
    </xf>
    <xf numFmtId="40" fontId="7" fillId="0" borderId="44" xfId="0" applyNumberFormat="1" applyFont="1" applyFill="1" applyBorder="1">
      <alignment vertical="top"/>
    </xf>
    <xf numFmtId="40" fontId="0" fillId="0" borderId="11" xfId="0" applyNumberFormat="1" applyFill="1" applyBorder="1">
      <alignment vertical="top"/>
    </xf>
    <xf numFmtId="40" fontId="9" fillId="2" borderId="22" xfId="0" applyNumberFormat="1" applyFont="1" applyFill="1" applyBorder="1">
      <alignment vertical="top"/>
    </xf>
    <xf numFmtId="40" fontId="7" fillId="0" borderId="0" xfId="0" applyNumberFormat="1" applyFont="1" applyFill="1" applyBorder="1">
      <alignment vertical="top"/>
    </xf>
    <xf numFmtId="0" fontId="13" fillId="0" borderId="25" xfId="0" applyFont="1" applyFill="1" applyBorder="1">
      <alignment vertical="top"/>
    </xf>
    <xf numFmtId="0" fontId="9" fillId="0" borderId="25" xfId="0" applyFont="1" applyFill="1" applyBorder="1">
      <alignment vertical="top"/>
    </xf>
    <xf numFmtId="0" fontId="9" fillId="0" borderId="24" xfId="0" applyFont="1" applyFill="1" applyBorder="1">
      <alignment vertical="top"/>
    </xf>
    <xf numFmtId="0" fontId="1" fillId="0" borderId="0" xfId="0" applyFont="1" applyBorder="1">
      <alignment vertical="top"/>
    </xf>
    <xf numFmtId="40" fontId="4" fillId="3" borderId="11" xfId="0" applyNumberFormat="1" applyFont="1" applyFill="1" applyBorder="1" applyAlignment="1">
      <alignment horizontal="center" vertical="top"/>
    </xf>
    <xf numFmtId="40" fontId="4" fillId="3" borderId="13" xfId="0" applyNumberFormat="1" applyFont="1" applyFill="1" applyBorder="1" applyAlignment="1">
      <alignment horizontal="center" vertical="top"/>
    </xf>
    <xf numFmtId="40" fontId="4" fillId="3" borderId="14" xfId="0" applyNumberFormat="1" applyFont="1" applyFill="1" applyBorder="1" applyAlignment="1">
      <alignment horizontal="center" vertical="top"/>
    </xf>
    <xf numFmtId="0" fontId="12" fillId="0" borderId="1" xfId="0" applyFont="1" applyBorder="1" applyAlignme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0" fontId="9" fillId="0" borderId="0" xfId="0" applyNumberFormat="1" applyFont="1" applyAlignment="1"/>
    <xf numFmtId="0" fontId="9" fillId="0" borderId="0" xfId="0" applyFont="1" applyAlignment="1"/>
    <xf numFmtId="0" fontId="12" fillId="0" borderId="0" xfId="0" applyFont="1" applyAlignment="1"/>
    <xf numFmtId="0" fontId="18" fillId="0" borderId="0" xfId="0" applyFont="1" applyAlignment="1">
      <alignment horizontal="right"/>
    </xf>
    <xf numFmtId="0" fontId="17" fillId="0" borderId="0" xfId="0" applyFont="1">
      <alignment vertical="top"/>
    </xf>
    <xf numFmtId="0" fontId="17" fillId="0" borderId="0" xfId="0" applyFont="1" applyAlignment="1"/>
    <xf numFmtId="0" fontId="17" fillId="0" borderId="0" xfId="0" applyFont="1" applyBorder="1">
      <alignment vertical="top"/>
    </xf>
    <xf numFmtId="0" fontId="17" fillId="0" borderId="0" xfId="0" applyNumberFormat="1" applyFont="1">
      <alignment vertical="top"/>
    </xf>
    <xf numFmtId="0" fontId="17" fillId="0" borderId="0" xfId="0" applyNumberFormat="1" applyFont="1" applyAlignment="1"/>
    <xf numFmtId="0" fontId="16" fillId="0" borderId="0" xfId="0" applyNumberFormat="1" applyFont="1">
      <alignment vertical="top"/>
    </xf>
    <xf numFmtId="0" fontId="16" fillId="0" borderId="0" xfId="0" applyNumberFormat="1" applyFont="1" applyBorder="1">
      <alignment vertical="top"/>
    </xf>
    <xf numFmtId="40" fontId="9" fillId="3" borderId="13" xfId="0" applyNumberFormat="1" applyFont="1" applyFill="1" applyBorder="1">
      <alignment vertical="top"/>
    </xf>
    <xf numFmtId="40" fontId="9" fillId="3" borderId="22" xfId="0" applyNumberFormat="1" applyFont="1" applyFill="1" applyBorder="1">
      <alignment vertical="top"/>
    </xf>
    <xf numFmtId="0" fontId="20" fillId="0" borderId="0" xfId="0" applyFont="1" applyAlignment="1">
      <alignment horizontal="center"/>
    </xf>
    <xf numFmtId="0" fontId="13" fillId="0" borderId="0" xfId="0" applyNumberFormat="1" applyFont="1" applyAlignment="1"/>
    <xf numFmtId="0" fontId="12" fillId="0" borderId="0" xfId="0" applyNumberFormat="1" applyFont="1" applyAlignment="1"/>
    <xf numFmtId="0" fontId="12" fillId="0" borderId="0" xfId="0" applyNumberFormat="1" applyFont="1" applyBorder="1" applyAlignment="1"/>
    <xf numFmtId="0" fontId="7" fillId="0" borderId="17" xfId="0" applyFont="1" applyBorder="1" applyAlignment="1">
      <alignment horizontal="center" vertical="top"/>
    </xf>
    <xf numFmtId="0" fontId="9" fillId="0" borderId="12" xfId="0" applyFont="1" applyFill="1" applyBorder="1">
      <alignment vertical="top"/>
    </xf>
    <xf numFmtId="0" fontId="9" fillId="0" borderId="56" xfId="0" applyFont="1" applyFill="1" applyBorder="1">
      <alignment vertical="top"/>
    </xf>
    <xf numFmtId="9" fontId="9" fillId="0" borderId="0" xfId="0" applyNumberFormat="1" applyFont="1">
      <alignment vertical="top"/>
    </xf>
    <xf numFmtId="0" fontId="9" fillId="0" borderId="35" xfId="0" applyFont="1" applyBorder="1">
      <alignment vertical="top"/>
    </xf>
    <xf numFmtId="0" fontId="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9" fillId="0" borderId="21" xfId="0" applyFont="1" applyBorder="1" applyAlignment="1">
      <alignment horizontal="center" vertical="top"/>
    </xf>
    <xf numFmtId="0" fontId="12" fillId="0" borderId="21" xfId="0" applyFont="1" applyBorder="1">
      <alignment vertical="top"/>
    </xf>
    <xf numFmtId="0" fontId="9" fillId="0" borderId="57" xfId="0" applyFont="1" applyBorder="1">
      <alignment vertical="top"/>
    </xf>
    <xf numFmtId="0" fontId="13" fillId="0" borderId="0" xfId="0" applyFont="1" applyBorder="1" applyAlignment="1"/>
    <xf numFmtId="0" fontId="13" fillId="0" borderId="0" xfId="0" applyFont="1" applyBorder="1">
      <alignment vertical="top"/>
    </xf>
    <xf numFmtId="0" fontId="11" fillId="0" borderId="0" xfId="0" applyFont="1" applyBorder="1" applyAlignment="1"/>
    <xf numFmtId="0" fontId="1" fillId="0" borderId="6" xfId="0" applyFont="1" applyBorder="1">
      <alignment vertical="top"/>
    </xf>
    <xf numFmtId="0" fontId="18" fillId="0" borderId="24" xfId="0" applyFont="1" applyFill="1" applyBorder="1">
      <alignment vertical="top"/>
    </xf>
    <xf numFmtId="0" fontId="0" fillId="0" borderId="0" xfId="0" applyFill="1">
      <alignment vertical="top"/>
    </xf>
    <xf numFmtId="0" fontId="12" fillId="0" borderId="1" xfId="0" applyFont="1" applyFill="1" applyBorder="1">
      <alignment vertical="top"/>
    </xf>
    <xf numFmtId="0" fontId="9" fillId="0" borderId="33" xfId="0" applyFont="1" applyFill="1" applyBorder="1" applyAlignment="1">
      <alignment horizontal="center" vertical="top"/>
    </xf>
    <xf numFmtId="0" fontId="9" fillId="0" borderId="13" xfId="0" applyFont="1" applyFill="1" applyBorder="1">
      <alignment vertical="top"/>
    </xf>
    <xf numFmtId="0" fontId="12" fillId="0" borderId="0" xfId="0" applyFont="1" applyFill="1">
      <alignment vertical="top"/>
    </xf>
    <xf numFmtId="0" fontId="11" fillId="0" borderId="0" xfId="0" applyFont="1" applyFill="1" applyBorder="1" applyAlignment="1"/>
    <xf numFmtId="0" fontId="4" fillId="0" borderId="12" xfId="0" applyFont="1" applyFill="1" applyBorder="1" applyAlignment="1">
      <alignment horizontal="left" vertical="top"/>
    </xf>
    <xf numFmtId="0" fontId="12" fillId="0" borderId="36" xfId="0" applyFont="1" applyFill="1" applyBorder="1">
      <alignment vertical="top"/>
    </xf>
    <xf numFmtId="0" fontId="7" fillId="0" borderId="0" xfId="0" applyFont="1" applyFill="1" applyAlignment="1">
      <alignment horizontal="left" vertical="top"/>
    </xf>
    <xf numFmtId="0" fontId="9" fillId="0" borderId="0" xfId="0" applyFont="1" applyBorder="1">
      <alignment vertical="top"/>
    </xf>
    <xf numFmtId="40" fontId="9" fillId="0" borderId="0" xfId="0" applyNumberFormat="1" applyFont="1" applyBorder="1">
      <alignment vertical="top"/>
    </xf>
    <xf numFmtId="0" fontId="13" fillId="0" borderId="25" xfId="0" applyFont="1" applyFill="1" applyBorder="1" applyAlignment="1">
      <alignment vertical="top" wrapText="1"/>
    </xf>
    <xf numFmtId="0" fontId="9" fillId="0" borderId="59" xfId="0" applyFont="1" applyBorder="1">
      <alignment vertical="top"/>
    </xf>
    <xf numFmtId="0" fontId="9" fillId="0" borderId="60" xfId="0" applyFont="1" applyBorder="1">
      <alignment vertical="top"/>
    </xf>
    <xf numFmtId="0" fontId="9" fillId="0" borderId="35" xfId="0" applyFont="1" applyFill="1" applyBorder="1">
      <alignment vertical="top"/>
    </xf>
    <xf numFmtId="0" fontId="9" fillId="0" borderId="61" xfId="0" applyFont="1" applyFill="1" applyBorder="1">
      <alignment vertical="top"/>
    </xf>
    <xf numFmtId="0" fontId="17" fillId="0" borderId="0" xfId="0" applyFont="1" applyAlignment="1">
      <alignment horizontal="right"/>
    </xf>
    <xf numFmtId="0" fontId="28" fillId="0" borderId="0" xfId="0" applyFont="1">
      <alignment vertical="top"/>
    </xf>
    <xf numFmtId="3" fontId="11" fillId="0" borderId="21" xfId="0" applyNumberFormat="1" applyFont="1" applyBorder="1" applyAlignment="1">
      <alignment horizontal="center"/>
    </xf>
    <xf numFmtId="9" fontId="16" fillId="2" borderId="62" xfId="0" applyNumberFormat="1" applyFont="1" applyFill="1" applyBorder="1" applyAlignment="1">
      <alignment vertical="center"/>
    </xf>
    <xf numFmtId="11" fontId="4" fillId="4" borderId="63" xfId="0" applyNumberFormat="1" applyFont="1" applyFill="1" applyBorder="1" applyAlignment="1">
      <alignment horizontal="center" vertical="center"/>
    </xf>
    <xf numFmtId="0" fontId="12" fillId="2" borderId="63" xfId="0" applyNumberFormat="1" applyFont="1" applyFill="1" applyBorder="1" applyAlignment="1">
      <alignment horizontal="center"/>
    </xf>
    <xf numFmtId="9" fontId="17" fillId="2" borderId="0" xfId="0" applyNumberFormat="1" applyFont="1" applyFill="1" applyBorder="1" applyAlignment="1"/>
    <xf numFmtId="40" fontId="7" fillId="4" borderId="64" xfId="0" applyNumberFormat="1" applyFont="1" applyFill="1" applyBorder="1">
      <alignment vertical="top"/>
    </xf>
    <xf numFmtId="164" fontId="1" fillId="2" borderId="0" xfId="0" applyNumberFormat="1" applyFont="1" applyFill="1" applyBorder="1" applyAlignment="1">
      <alignment horizontal="center" vertical="top"/>
    </xf>
    <xf numFmtId="40" fontId="9" fillId="4" borderId="17" xfId="0" applyNumberFormat="1" applyFont="1" applyFill="1" applyBorder="1">
      <alignment vertical="top"/>
    </xf>
    <xf numFmtId="0" fontId="15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9" fontId="15" fillId="2" borderId="0" xfId="0" applyNumberFormat="1" applyFont="1" applyFill="1" applyBorder="1" applyAlignment="1">
      <alignment horizontal="right" vertical="center"/>
    </xf>
    <xf numFmtId="40" fontId="7" fillId="4" borderId="65" xfId="0" applyNumberFormat="1" applyFont="1" applyFill="1" applyBorder="1" applyAlignment="1">
      <alignment vertical="center"/>
    </xf>
    <xf numFmtId="9" fontId="16" fillId="2" borderId="66" xfId="0" applyNumberFormat="1" applyFont="1" applyFill="1" applyBorder="1">
      <alignment vertical="top"/>
    </xf>
    <xf numFmtId="40" fontId="3" fillId="2" borderId="67" xfId="0" applyNumberFormat="1" applyFont="1" applyFill="1" applyBorder="1" applyAlignment="1">
      <alignment horizontal="center" vertical="top"/>
    </xf>
    <xf numFmtId="0" fontId="1" fillId="2" borderId="66" xfId="0" applyFont="1" applyFill="1" applyBorder="1" applyAlignment="1">
      <alignment horizontal="center" vertical="top"/>
    </xf>
    <xf numFmtId="0" fontId="9" fillId="0" borderId="68" xfId="0" applyFont="1" applyBorder="1" applyAlignment="1">
      <alignment horizontal="center" vertical="top"/>
    </xf>
    <xf numFmtId="0" fontId="9" fillId="0" borderId="69" xfId="0" applyFont="1" applyBorder="1" applyAlignment="1">
      <alignment horizontal="center" vertical="top"/>
    </xf>
    <xf numFmtId="0" fontId="12" fillId="0" borderId="70" xfId="0" applyFont="1" applyBorder="1">
      <alignment vertical="top"/>
    </xf>
    <xf numFmtId="0" fontId="9" fillId="0" borderId="71" xfId="0" applyFont="1" applyBorder="1" applyAlignment="1">
      <alignment horizontal="center" vertical="top"/>
    </xf>
    <xf numFmtId="0" fontId="2" fillId="0" borderId="72" xfId="0" applyFont="1" applyBorder="1" applyAlignment="1">
      <alignment horizontal="center" vertical="top"/>
    </xf>
    <xf numFmtId="168" fontId="13" fillId="0" borderId="44" xfId="0" applyNumberFormat="1" applyFont="1" applyBorder="1" applyAlignment="1"/>
    <xf numFmtId="168" fontId="30" fillId="0" borderId="13" xfId="0" applyNumberFormat="1" applyFont="1" applyBorder="1" applyAlignment="1"/>
    <xf numFmtId="0" fontId="2" fillId="0" borderId="0" xfId="0" applyFont="1" applyBorder="1">
      <alignment vertical="top"/>
    </xf>
    <xf numFmtId="0" fontId="3" fillId="0" borderId="0" xfId="0" applyFont="1" applyBorder="1">
      <alignment vertical="top"/>
    </xf>
    <xf numFmtId="40" fontId="7" fillId="0" borderId="0" xfId="0" applyNumberFormat="1" applyFont="1" applyBorder="1">
      <alignment vertical="top"/>
    </xf>
    <xf numFmtId="0" fontId="12" fillId="0" borderId="0" xfId="0" applyFont="1" applyBorder="1">
      <alignment vertical="top"/>
    </xf>
    <xf numFmtId="40" fontId="2" fillId="0" borderId="0" xfId="0" applyNumberFormat="1" applyFont="1" applyBorder="1">
      <alignment vertical="top"/>
    </xf>
    <xf numFmtId="40" fontId="9" fillId="0" borderId="0" xfId="0" applyNumberFormat="1" applyFont="1" applyFill="1" applyBorder="1">
      <alignment vertical="top"/>
    </xf>
    <xf numFmtId="40" fontId="2" fillId="0" borderId="73" xfId="0" applyNumberFormat="1" applyFont="1" applyBorder="1">
      <alignment vertical="top"/>
    </xf>
    <xf numFmtId="40" fontId="9" fillId="5" borderId="17" xfId="0" applyNumberFormat="1" applyFont="1" applyFill="1" applyBorder="1">
      <alignment vertical="top"/>
    </xf>
    <xf numFmtId="40" fontId="21" fillId="0" borderId="0" xfId="0" applyNumberFormat="1" applyFont="1" applyBorder="1" applyAlignment="1"/>
    <xf numFmtId="0" fontId="17" fillId="0" borderId="0" xfId="0" applyFont="1" applyFill="1" applyAlignment="1"/>
    <xf numFmtId="0" fontId="17" fillId="0" borderId="0" xfId="0" applyFont="1" applyFill="1">
      <alignment vertical="top"/>
    </xf>
    <xf numFmtId="0" fontId="4" fillId="0" borderId="0" xfId="0" applyFont="1" applyBorder="1" applyAlignment="1">
      <alignment horizontal="center" vertical="top"/>
    </xf>
    <xf numFmtId="40" fontId="3" fillId="0" borderId="0" xfId="0" applyNumberFormat="1" applyFont="1" applyBorder="1">
      <alignment vertical="top"/>
    </xf>
    <xf numFmtId="165" fontId="9" fillId="0" borderId="0" xfId="0" applyNumberFormat="1" applyFont="1" applyFill="1" applyBorder="1">
      <alignment vertical="top"/>
    </xf>
    <xf numFmtId="165" fontId="9" fillId="0" borderId="0" xfId="0" applyNumberFormat="1" applyFont="1" applyBorder="1">
      <alignment vertical="top"/>
    </xf>
    <xf numFmtId="165" fontId="3" fillId="0" borderId="0" xfId="0" applyNumberFormat="1" applyFont="1" applyBorder="1">
      <alignment vertical="top"/>
    </xf>
    <xf numFmtId="40" fontId="9" fillId="0" borderId="0" xfId="0" applyNumberFormat="1" applyFont="1" applyBorder="1" applyAlignment="1">
      <alignment horizontal="center" vertical="top"/>
    </xf>
    <xf numFmtId="0" fontId="1" fillId="0" borderId="8" xfId="0" applyFont="1" applyBorder="1">
      <alignment vertical="top"/>
    </xf>
    <xf numFmtId="0" fontId="17" fillId="2" borderId="50" xfId="0" applyFont="1" applyFill="1" applyBorder="1" applyAlignment="1"/>
    <xf numFmtId="0" fontId="13" fillId="2" borderId="54" xfId="0" applyFont="1" applyFill="1" applyBorder="1" applyAlignment="1">
      <alignment horizontal="left"/>
    </xf>
    <xf numFmtId="0" fontId="13" fillId="2" borderId="54" xfId="0" applyFont="1" applyFill="1" applyBorder="1" applyAlignment="1">
      <alignment horizontal="left" vertical="center"/>
    </xf>
    <xf numFmtId="0" fontId="17" fillId="2" borderId="75" xfId="0" applyFont="1" applyFill="1" applyBorder="1">
      <alignment vertical="top"/>
    </xf>
    <xf numFmtId="40" fontId="9" fillId="0" borderId="0" xfId="0" applyNumberFormat="1" applyFont="1" applyBorder="1" applyAlignment="1"/>
    <xf numFmtId="9" fontId="9" fillId="0" borderId="0" xfId="0" applyNumberFormat="1" applyFont="1" applyBorder="1">
      <alignment vertical="top"/>
    </xf>
    <xf numFmtId="40" fontId="22" fillId="0" borderId="0" xfId="0" applyNumberFormat="1" applyFont="1" applyBorder="1" applyAlignment="1"/>
    <xf numFmtId="165" fontId="8" fillId="0" borderId="0" xfId="0" applyNumberFormat="1" applyFont="1" applyBorder="1" applyAlignment="1">
      <alignment vertical="center"/>
    </xf>
    <xf numFmtId="0" fontId="9" fillId="0" borderId="25" xfId="0" applyFont="1" applyBorder="1" applyAlignment="1">
      <alignment horizontal="right" vertical="top"/>
    </xf>
    <xf numFmtId="40" fontId="18" fillId="0" borderId="13" xfId="0" applyNumberFormat="1" applyFont="1" applyFill="1" applyBorder="1">
      <alignment vertical="top"/>
    </xf>
    <xf numFmtId="0" fontId="14" fillId="6" borderId="14" xfId="0" applyFont="1" applyFill="1" applyBorder="1" applyAlignment="1">
      <alignment horizontal="center" vertical="top"/>
    </xf>
    <xf numFmtId="40" fontId="3" fillId="0" borderId="13" xfId="0" applyNumberFormat="1" applyFont="1" applyBorder="1">
      <alignment vertical="top"/>
    </xf>
    <xf numFmtId="40" fontId="29" fillId="7" borderId="22" xfId="0" applyNumberFormat="1" applyFont="1" applyFill="1" applyBorder="1">
      <alignment vertical="top"/>
    </xf>
    <xf numFmtId="40" fontId="14" fillId="6" borderId="15" xfId="0" applyNumberFormat="1" applyFont="1" applyFill="1" applyBorder="1">
      <alignment vertical="top"/>
    </xf>
    <xf numFmtId="40" fontId="9" fillId="7" borderId="22" xfId="0" applyNumberFormat="1" applyFont="1" applyFill="1" applyBorder="1">
      <alignment vertical="top"/>
    </xf>
    <xf numFmtId="40" fontId="9" fillId="0" borderId="22" xfId="0" applyNumberFormat="1" applyFont="1" applyBorder="1">
      <alignment vertical="top"/>
    </xf>
    <xf numFmtId="40" fontId="9" fillId="7" borderId="13" xfId="0" applyNumberFormat="1" applyFont="1" applyFill="1" applyBorder="1">
      <alignment vertical="top"/>
    </xf>
    <xf numFmtId="40" fontId="9" fillId="0" borderId="44" xfId="0" applyNumberFormat="1" applyFont="1" applyBorder="1">
      <alignment vertical="top"/>
    </xf>
    <xf numFmtId="40" fontId="7" fillId="0" borderId="13" xfId="0" applyNumberFormat="1" applyFont="1" applyBorder="1">
      <alignment vertical="top"/>
    </xf>
    <xf numFmtId="40" fontId="14" fillId="6" borderId="15" xfId="0" applyNumberFormat="1" applyFont="1" applyFill="1" applyBorder="1" applyAlignment="1"/>
    <xf numFmtId="40" fontId="9" fillId="0" borderId="13" xfId="0" applyNumberFormat="1" applyFont="1" applyBorder="1">
      <alignment vertical="top"/>
    </xf>
    <xf numFmtId="40" fontId="9" fillId="7" borderId="37" xfId="0" applyNumberFormat="1" applyFont="1" applyFill="1" applyBorder="1">
      <alignment vertical="top"/>
    </xf>
    <xf numFmtId="40" fontId="9" fillId="0" borderId="21" xfId="0" applyNumberFormat="1" applyFont="1" applyFill="1" applyBorder="1">
      <alignment vertical="top"/>
    </xf>
    <xf numFmtId="166" fontId="21" fillId="6" borderId="2" xfId="0" applyNumberFormat="1" applyFont="1" applyFill="1" applyBorder="1" applyAlignment="1"/>
    <xf numFmtId="167" fontId="32" fillId="0" borderId="0" xfId="0" applyNumberFormat="1" applyFont="1" applyAlignment="1">
      <alignment vertical="center"/>
    </xf>
    <xf numFmtId="40" fontId="14" fillId="6" borderId="14" xfId="0" applyNumberFormat="1" applyFont="1" applyFill="1" applyBorder="1" applyAlignment="1">
      <alignment horizontal="center" vertical="top"/>
    </xf>
    <xf numFmtId="40" fontId="13" fillId="0" borderId="11" xfId="0" applyNumberFormat="1" applyFont="1" applyBorder="1">
      <alignment vertical="top"/>
    </xf>
    <xf numFmtId="40" fontId="33" fillId="6" borderId="15" xfId="0" applyNumberFormat="1" applyFont="1" applyFill="1" applyBorder="1" applyAlignment="1"/>
    <xf numFmtId="40" fontId="13" fillId="0" borderId="13" xfId="0" applyNumberFormat="1" applyFont="1" applyBorder="1">
      <alignment vertical="top"/>
    </xf>
    <xf numFmtId="40" fontId="13" fillId="0" borderId="77" xfId="0" applyNumberFormat="1" applyFont="1" applyBorder="1">
      <alignment vertical="top"/>
    </xf>
    <xf numFmtId="166" fontId="14" fillId="0" borderId="0" xfId="0" applyNumberFormat="1" applyFont="1" applyFill="1" applyBorder="1" applyAlignment="1"/>
    <xf numFmtId="0" fontId="23" fillId="0" borderId="0" xfId="0" applyFont="1" applyBorder="1">
      <alignment vertical="top"/>
    </xf>
    <xf numFmtId="0" fontId="0" fillId="2" borderId="51" xfId="0" applyFill="1" applyBorder="1">
      <alignment vertical="top"/>
    </xf>
    <xf numFmtId="9" fontId="1" fillId="0" borderId="0" xfId="0" applyNumberFormat="1" applyFont="1">
      <alignment vertical="top"/>
    </xf>
    <xf numFmtId="9" fontId="1" fillId="0" borderId="4" xfId="0" applyNumberFormat="1" applyFont="1" applyBorder="1">
      <alignment vertical="top"/>
    </xf>
    <xf numFmtId="9" fontId="9" fillId="0" borderId="0" xfId="0" applyNumberFormat="1" applyFont="1" applyFill="1" applyBorder="1">
      <alignment vertical="top"/>
    </xf>
    <xf numFmtId="9" fontId="6" fillId="0" borderId="0" xfId="0" applyNumberFormat="1" applyFont="1" applyAlignment="1">
      <alignment vertical="center"/>
    </xf>
    <xf numFmtId="9" fontId="6" fillId="0" borderId="13" xfId="0" applyNumberFormat="1" applyFont="1" applyBorder="1" applyAlignment="1">
      <alignment vertical="center"/>
    </xf>
    <xf numFmtId="9" fontId="4" fillId="0" borderId="13" xfId="0" applyNumberFormat="1" applyFont="1" applyBorder="1" applyAlignment="1">
      <alignment horizontal="center" vertical="top"/>
    </xf>
    <xf numFmtId="9" fontId="4" fillId="0" borderId="13" xfId="0" applyNumberFormat="1" applyFont="1" applyBorder="1">
      <alignment vertical="top"/>
    </xf>
    <xf numFmtId="9" fontId="9" fillId="0" borderId="13" xfId="0" applyNumberFormat="1" applyFont="1" applyBorder="1">
      <alignment vertical="top"/>
    </xf>
    <xf numFmtId="40" fontId="29" fillId="7" borderId="13" xfId="0" applyNumberFormat="1" applyFont="1" applyFill="1" applyBorder="1">
      <alignment vertical="top"/>
    </xf>
    <xf numFmtId="40" fontId="7" fillId="0" borderId="15" xfId="0" applyNumberFormat="1" applyFont="1" applyBorder="1">
      <alignment vertical="top"/>
    </xf>
    <xf numFmtId="9" fontId="4" fillId="0" borderId="49" xfId="0" applyNumberFormat="1" applyFont="1" applyBorder="1">
      <alignment vertical="top"/>
    </xf>
    <xf numFmtId="9" fontId="4" fillId="0" borderId="13" xfId="0" applyNumberFormat="1" applyFont="1" applyBorder="1" applyAlignment="1">
      <alignment horizontal="left" vertical="top"/>
    </xf>
    <xf numFmtId="9" fontId="3" fillId="0" borderId="44" xfId="0" applyNumberFormat="1" applyFont="1" applyBorder="1">
      <alignment vertical="top"/>
    </xf>
    <xf numFmtId="9" fontId="3" fillId="0" borderId="13" xfId="0" applyNumberFormat="1" applyFont="1" applyBorder="1">
      <alignment vertical="top"/>
    </xf>
    <xf numFmtId="9" fontId="4" fillId="0" borderId="0" xfId="0" applyNumberFormat="1" applyFont="1" applyBorder="1">
      <alignment vertical="top"/>
    </xf>
    <xf numFmtId="9" fontId="4" fillId="0" borderId="0" xfId="0" applyNumberFormat="1" applyFont="1" applyAlignment="1"/>
    <xf numFmtId="9" fontId="2" fillId="0" borderId="6" xfId="0" applyNumberFormat="1" applyFont="1" applyBorder="1">
      <alignment vertical="top"/>
    </xf>
    <xf numFmtId="9" fontId="9" fillId="0" borderId="16" xfId="0" applyNumberFormat="1" applyFont="1" applyBorder="1">
      <alignment vertical="top"/>
    </xf>
    <xf numFmtId="40" fontId="9" fillId="0" borderId="37" xfId="0" applyNumberFormat="1" applyFont="1" applyBorder="1">
      <alignment vertical="top"/>
    </xf>
    <xf numFmtId="40" fontId="7" fillId="0" borderId="2" xfId="0" applyNumberFormat="1" applyFont="1" applyBorder="1" applyAlignment="1"/>
    <xf numFmtId="9" fontId="9" fillId="0" borderId="0" xfId="0" applyNumberFormat="1" applyFont="1" applyAlignment="1"/>
    <xf numFmtId="166" fontId="7" fillId="0" borderId="2" xfId="0" applyNumberFormat="1" applyFont="1" applyBorder="1" applyAlignment="1"/>
    <xf numFmtId="9" fontId="36" fillId="0" borderId="0" xfId="0" applyNumberFormat="1" applyFont="1">
      <alignment vertical="top"/>
    </xf>
    <xf numFmtId="9" fontId="2" fillId="0" borderId="0" xfId="0" applyNumberFormat="1" applyFont="1" applyBorder="1">
      <alignment vertical="top"/>
    </xf>
    <xf numFmtId="9" fontId="6" fillId="0" borderId="11" xfId="0" applyNumberFormat="1" applyFont="1" applyBorder="1" applyAlignment="1">
      <alignment vertical="center"/>
    </xf>
    <xf numFmtId="40" fontId="13" fillId="0" borderId="22" xfId="0" applyNumberFormat="1" applyFont="1" applyBorder="1">
      <alignment vertical="top"/>
    </xf>
    <xf numFmtId="9" fontId="13" fillId="0" borderId="0" xfId="0" applyNumberFormat="1" applyFont="1" applyBorder="1">
      <alignment vertical="top"/>
    </xf>
    <xf numFmtId="40" fontId="13" fillId="0" borderId="22" xfId="0" applyNumberFormat="1" applyFont="1" applyFill="1" applyBorder="1">
      <alignment vertical="top"/>
    </xf>
    <xf numFmtId="40" fontId="13" fillId="2" borderId="22" xfId="0" applyNumberFormat="1" applyFont="1" applyFill="1" applyBorder="1">
      <alignment vertical="top"/>
    </xf>
    <xf numFmtId="9" fontId="7" fillId="0" borderId="0" xfId="0" applyNumberFormat="1" applyFont="1" applyFill="1" applyBorder="1" applyAlignment="1"/>
    <xf numFmtId="9" fontId="11" fillId="0" borderId="0" xfId="0" applyNumberFormat="1" applyFont="1" applyBorder="1" applyAlignment="1"/>
    <xf numFmtId="9" fontId="11" fillId="0" borderId="0" xfId="0" applyNumberFormat="1" applyFont="1" applyFill="1" applyBorder="1" applyAlignment="1">
      <alignment horizontal="right"/>
    </xf>
    <xf numFmtId="40" fontId="34" fillId="0" borderId="0" xfId="0" applyNumberFormat="1" applyFont="1" applyFill="1" applyBorder="1" applyAlignment="1"/>
    <xf numFmtId="9" fontId="30" fillId="0" borderId="0" xfId="0" applyNumberFormat="1" applyFont="1" applyBorder="1" applyAlignment="1"/>
    <xf numFmtId="9" fontId="0" fillId="2" borderId="51" xfId="0" applyNumberFormat="1" applyFill="1" applyBorder="1">
      <alignment vertical="top"/>
    </xf>
    <xf numFmtId="0" fontId="13" fillId="2" borderId="0" xfId="0" applyFont="1" applyFill="1" applyBorder="1">
      <alignment vertical="top"/>
    </xf>
    <xf numFmtId="9" fontId="13" fillId="2" borderId="0" xfId="0" applyNumberFormat="1" applyFont="1" applyFill="1" applyBorder="1">
      <alignment vertical="top"/>
    </xf>
    <xf numFmtId="0" fontId="11" fillId="2" borderId="0" xfId="0" applyFont="1" applyFill="1" applyBorder="1" applyAlignment="1"/>
    <xf numFmtId="9" fontId="11" fillId="2" borderId="0" xfId="0" applyNumberFormat="1" applyFont="1" applyFill="1" applyBorder="1" applyAlignment="1"/>
    <xf numFmtId="0" fontId="17" fillId="2" borderId="0" xfId="0" applyFont="1" applyFill="1" applyBorder="1" applyAlignment="1">
      <alignment horizontal="center" vertical="top"/>
    </xf>
    <xf numFmtId="0" fontId="38" fillId="2" borderId="52" xfId="0" applyFont="1" applyFill="1" applyBorder="1">
      <alignment vertical="top"/>
    </xf>
    <xf numFmtId="9" fontId="38" fillId="2" borderId="52" xfId="0" applyNumberFormat="1" applyFont="1" applyFill="1" applyBorder="1">
      <alignment vertical="top"/>
    </xf>
    <xf numFmtId="11" fontId="4" fillId="4" borderId="78" xfId="0" applyNumberFormat="1" applyFont="1" applyFill="1" applyBorder="1" applyAlignment="1">
      <alignment horizontal="center" vertical="center"/>
    </xf>
    <xf numFmtId="40" fontId="7" fillId="4" borderId="79" xfId="0" applyNumberFormat="1" applyFont="1" applyFill="1" applyBorder="1">
      <alignment vertical="top"/>
    </xf>
    <xf numFmtId="40" fontId="9" fillId="4" borderId="80" xfId="0" applyNumberFormat="1" applyFont="1" applyFill="1" applyBorder="1">
      <alignment vertical="top"/>
    </xf>
    <xf numFmtId="40" fontId="7" fillId="4" borderId="81" xfId="0" applyNumberFormat="1" applyFont="1" applyFill="1" applyBorder="1" applyAlignment="1">
      <alignment vertical="center"/>
    </xf>
    <xf numFmtId="0" fontId="1" fillId="2" borderId="82" xfId="0" applyFont="1" applyFill="1" applyBorder="1">
      <alignment vertical="top"/>
    </xf>
    <xf numFmtId="39" fontId="0" fillId="0" borderId="5" xfId="0" applyNumberFormat="1" applyBorder="1">
      <alignment vertical="top"/>
    </xf>
    <xf numFmtId="40" fontId="10" fillId="0" borderId="0" xfId="0" applyNumberFormat="1" applyFont="1" applyAlignment="1">
      <alignment horizontal="center"/>
    </xf>
    <xf numFmtId="39" fontId="0" fillId="0" borderId="7" xfId="0" applyNumberFormat="1" applyBorder="1">
      <alignment vertical="top"/>
    </xf>
    <xf numFmtId="40" fontId="18" fillId="0" borderId="0" xfId="0" applyNumberFormat="1" applyFont="1" applyAlignment="1">
      <alignment horizontal="center" vertical="center"/>
    </xf>
    <xf numFmtId="0" fontId="0" fillId="0" borderId="7" xfId="0" applyNumberFormat="1" applyBorder="1">
      <alignment vertical="top"/>
    </xf>
    <xf numFmtId="0" fontId="17" fillId="0" borderId="7" xfId="0" applyNumberFormat="1" applyFont="1" applyBorder="1">
      <alignment vertical="top"/>
    </xf>
    <xf numFmtId="40" fontId="4" fillId="0" borderId="0" xfId="0" applyNumberFormat="1" applyFont="1" applyAlignment="1">
      <alignment horizontal="center" vertical="center"/>
    </xf>
    <xf numFmtId="40" fontId="9" fillId="0" borderId="83" xfId="0" applyNumberFormat="1" applyFont="1" applyFill="1" applyBorder="1" applyAlignment="1"/>
    <xf numFmtId="40" fontId="3" fillId="0" borderId="84" xfId="0" applyNumberFormat="1" applyFont="1" applyFill="1" applyBorder="1">
      <alignment vertical="top"/>
    </xf>
    <xf numFmtId="0" fontId="13" fillId="0" borderId="7" xfId="0" applyNumberFormat="1" applyFont="1" applyBorder="1">
      <alignment vertical="top"/>
    </xf>
    <xf numFmtId="40" fontId="7" fillId="3" borderId="15" xfId="0" applyNumberFormat="1" applyFont="1" applyFill="1" applyBorder="1">
      <alignment vertical="top"/>
    </xf>
    <xf numFmtId="40" fontId="3" fillId="0" borderId="0" xfId="0" applyNumberFormat="1" applyFont="1" applyAlignment="1"/>
    <xf numFmtId="0" fontId="39" fillId="0" borderId="85" xfId="0" applyFont="1" applyFill="1" applyBorder="1" applyAlignment="1"/>
    <xf numFmtId="0" fontId="39" fillId="0" borderId="86" xfId="0" applyFont="1" applyFill="1" applyBorder="1" applyAlignment="1"/>
    <xf numFmtId="40" fontId="9" fillId="0" borderId="86" xfId="0" applyNumberFormat="1" applyFont="1" applyBorder="1" applyAlignment="1"/>
    <xf numFmtId="40" fontId="7" fillId="0" borderId="86" xfId="0" applyNumberFormat="1" applyFont="1" applyFill="1" applyBorder="1" applyAlignment="1"/>
    <xf numFmtId="40" fontId="9" fillId="0" borderId="86" xfId="0" applyNumberFormat="1" applyFont="1" applyFill="1" applyBorder="1" applyAlignment="1"/>
    <xf numFmtId="39" fontId="13" fillId="0" borderId="7" xfId="0" applyNumberFormat="1" applyFont="1" applyBorder="1">
      <alignment vertical="top"/>
    </xf>
    <xf numFmtId="16" fontId="9" fillId="0" borderId="86" xfId="0" applyNumberFormat="1" applyFont="1" applyFill="1" applyBorder="1" applyAlignment="1"/>
    <xf numFmtId="40" fontId="7" fillId="0" borderId="0" xfId="0" applyNumberFormat="1" applyFont="1" applyFill="1" applyAlignment="1"/>
    <xf numFmtId="40" fontId="3" fillId="0" borderId="56" xfId="0" applyNumberFormat="1" applyFont="1" applyFill="1" applyBorder="1" applyAlignment="1"/>
    <xf numFmtId="39" fontId="17" fillId="0" borderId="7" xfId="0" applyNumberFormat="1" applyFont="1" applyBorder="1">
      <alignment vertical="top"/>
    </xf>
    <xf numFmtId="40" fontId="9" fillId="0" borderId="87" xfId="0" applyNumberFormat="1" applyFont="1" applyFill="1" applyBorder="1" applyAlignment="1"/>
    <xf numFmtId="40" fontId="9" fillId="0" borderId="0" xfId="0" applyNumberFormat="1" applyFont="1" applyAlignment="1">
      <alignment horizontal="center"/>
    </xf>
    <xf numFmtId="40" fontId="9" fillId="0" borderId="56" xfId="0" applyNumberFormat="1" applyFont="1" applyBorder="1" applyAlignment="1"/>
    <xf numFmtId="40" fontId="9" fillId="0" borderId="0" xfId="0" applyNumberFormat="1" applyFont="1" applyFill="1" applyAlignment="1"/>
    <xf numFmtId="0" fontId="35" fillId="0" borderId="0" xfId="0" applyFont="1" applyAlignment="1">
      <alignment horizontal="right"/>
    </xf>
    <xf numFmtId="39" fontId="13" fillId="0" borderId="7" xfId="0" applyNumberFormat="1" applyFont="1" applyBorder="1" applyAlignment="1">
      <alignment vertical="center"/>
    </xf>
    <xf numFmtId="40" fontId="3" fillId="0" borderId="4" xfId="0" applyNumberFormat="1" applyFont="1" applyBorder="1" applyAlignment="1"/>
    <xf numFmtId="39" fontId="0" fillId="0" borderId="0" xfId="0" applyNumberFormat="1">
      <alignment vertical="top"/>
    </xf>
    <xf numFmtId="40" fontId="3" fillId="0" borderId="6" xfId="0" applyNumberFormat="1" applyFont="1" applyBorder="1" applyAlignment="1"/>
    <xf numFmtId="40" fontId="39" fillId="0" borderId="85" xfId="0" applyNumberFormat="1" applyFont="1" applyBorder="1" applyAlignment="1"/>
    <xf numFmtId="40" fontId="7" fillId="0" borderId="85" xfId="0" applyNumberFormat="1" applyFont="1" applyBorder="1" applyAlignment="1"/>
    <xf numFmtId="40" fontId="9" fillId="3" borderId="37" xfId="0" applyNumberFormat="1" applyFont="1" applyFill="1" applyBorder="1">
      <alignment vertical="top"/>
    </xf>
    <xf numFmtId="40" fontId="39" fillId="0" borderId="86" xfId="0" applyNumberFormat="1" applyFont="1" applyFill="1" applyBorder="1" applyAlignment="1"/>
    <xf numFmtId="40" fontId="40" fillId="0" borderId="86" xfId="0" applyNumberFormat="1" applyFont="1" applyBorder="1" applyAlignment="1"/>
    <xf numFmtId="39" fontId="0" fillId="0" borderId="7" xfId="0" applyNumberFormat="1" applyBorder="1" applyAlignment="1"/>
    <xf numFmtId="39" fontId="0" fillId="0" borderId="8" xfId="0" applyNumberFormat="1" applyBorder="1">
      <alignment vertical="top"/>
    </xf>
    <xf numFmtId="40" fontId="4" fillId="0" borderId="88" xfId="0" applyNumberFormat="1" applyFont="1" applyFill="1" applyBorder="1" applyAlignment="1">
      <alignment horizontal="center" vertical="top"/>
    </xf>
    <xf numFmtId="40" fontId="3" fillId="0" borderId="56" xfId="0" applyNumberFormat="1" applyFont="1" applyBorder="1" applyAlignment="1"/>
    <xf numFmtId="40" fontId="7" fillId="0" borderId="56" xfId="0" applyNumberFormat="1" applyFont="1" applyBorder="1" applyAlignment="1"/>
    <xf numFmtId="40" fontId="2" fillId="3" borderId="13" xfId="0" applyNumberFormat="1" applyFont="1" applyFill="1" applyBorder="1">
      <alignment vertical="top"/>
    </xf>
    <xf numFmtId="40" fontId="9" fillId="0" borderId="84" xfId="0" applyNumberFormat="1" applyFont="1" applyFill="1" applyBorder="1">
      <alignment vertical="top"/>
    </xf>
    <xf numFmtId="40" fontId="9" fillId="0" borderId="83" xfId="0" applyNumberFormat="1" applyFont="1" applyBorder="1" applyAlignment="1"/>
    <xf numFmtId="40" fontId="9" fillId="0" borderId="89" xfId="0" applyNumberFormat="1" applyFont="1" applyFill="1" applyBorder="1" applyAlignment="1"/>
    <xf numFmtId="40" fontId="9" fillId="0" borderId="85" xfId="0" applyNumberFormat="1" applyFont="1" applyBorder="1" applyAlignment="1"/>
    <xf numFmtId="39" fontId="13" fillId="0" borderId="7" xfId="0" applyNumberFormat="1" applyFont="1" applyBorder="1" applyAlignment="1"/>
    <xf numFmtId="40" fontId="2" fillId="0" borderId="16" xfId="0" applyNumberFormat="1" applyFont="1" applyBorder="1">
      <alignment vertical="top"/>
    </xf>
    <xf numFmtId="40" fontId="7" fillId="0" borderId="0" xfId="0" applyNumberFormat="1" applyFont="1" applyAlignment="1"/>
    <xf numFmtId="40" fontId="36" fillId="0" borderId="0" xfId="0" applyNumberFormat="1" applyFont="1" applyAlignment="1">
      <alignment horizontal="right"/>
    </xf>
    <xf numFmtId="40" fontId="36" fillId="0" borderId="0" xfId="0" applyNumberFormat="1" applyFont="1" applyBorder="1">
      <alignment vertical="top"/>
    </xf>
    <xf numFmtId="0" fontId="16" fillId="0" borderId="0" xfId="0" applyFont="1" applyBorder="1">
      <alignment vertical="top"/>
    </xf>
    <xf numFmtId="40" fontId="9" fillId="0" borderId="83" xfId="0" applyNumberFormat="1" applyFont="1" applyBorder="1">
      <alignment vertical="top"/>
    </xf>
    <xf numFmtId="40" fontId="9" fillId="0" borderId="86" xfId="0" applyNumberFormat="1" applyFont="1" applyBorder="1">
      <alignment vertical="top"/>
    </xf>
    <xf numFmtId="40" fontId="9" fillId="0" borderId="89" xfId="0" applyNumberFormat="1" applyFont="1" applyBorder="1">
      <alignment vertical="top"/>
    </xf>
    <xf numFmtId="40" fontId="7" fillId="0" borderId="38" xfId="0" applyNumberFormat="1" applyFont="1" applyFill="1" applyBorder="1">
      <alignment vertical="top"/>
    </xf>
    <xf numFmtId="0" fontId="11" fillId="0" borderId="0" xfId="0" applyFont="1" applyBorder="1" applyAlignment="1">
      <alignment horizontal="left"/>
    </xf>
    <xf numFmtId="40" fontId="7" fillId="0" borderId="0" xfId="0" applyNumberFormat="1" applyFont="1" applyBorder="1" applyAlignment="1">
      <alignment horizontal="center"/>
    </xf>
    <xf numFmtId="40" fontId="9" fillId="3" borderId="76" xfId="0" applyNumberFormat="1" applyFont="1" applyFill="1" applyBorder="1" applyAlignment="1"/>
    <xf numFmtId="40" fontId="9" fillId="0" borderId="90" xfId="0" applyNumberFormat="1" applyFont="1" applyFill="1" applyBorder="1" applyAlignment="1"/>
    <xf numFmtId="0" fontId="0" fillId="0" borderId="0" xfId="0" applyFill="1" applyBorder="1">
      <alignment vertical="top"/>
    </xf>
    <xf numFmtId="168" fontId="0" fillId="0" borderId="0" xfId="0" applyNumberFormat="1" applyFill="1" applyBorder="1" applyAlignment="1"/>
    <xf numFmtId="40" fontId="2" fillId="0" borderId="0" xfId="0" applyNumberFormat="1" applyFont="1" applyFill="1" applyBorder="1">
      <alignment vertical="top"/>
    </xf>
    <xf numFmtId="0" fontId="13" fillId="0" borderId="0" xfId="0" applyFont="1" applyFill="1" applyBorder="1">
      <alignment vertical="top"/>
    </xf>
    <xf numFmtId="40" fontId="19" fillId="0" borderId="0" xfId="0" applyNumberFormat="1" applyFont="1" applyFill="1" applyBorder="1">
      <alignment vertical="top"/>
    </xf>
    <xf numFmtId="0" fontId="12" fillId="0" borderId="0" xfId="0" applyFont="1" applyFill="1" applyBorder="1">
      <alignment vertical="top"/>
    </xf>
    <xf numFmtId="40" fontId="18" fillId="0" borderId="0" xfId="0" applyNumberFormat="1" applyFont="1" applyFill="1" applyBorder="1">
      <alignment vertical="top"/>
    </xf>
    <xf numFmtId="40" fontId="19" fillId="0" borderId="0" xfId="0" applyNumberFormat="1" applyFont="1" applyFill="1" applyBorder="1" applyAlignment="1">
      <alignment horizontal="center" vertical="top"/>
    </xf>
    <xf numFmtId="9" fontId="3" fillId="0" borderId="0" xfId="0" applyNumberFormat="1" applyFont="1" applyBorder="1">
      <alignment vertical="top"/>
    </xf>
    <xf numFmtId="40" fontId="3" fillId="0" borderId="0" xfId="0" applyNumberFormat="1" applyFont="1" applyBorder="1" applyAlignment="1"/>
    <xf numFmtId="39" fontId="0" fillId="0" borderId="6" xfId="0" applyNumberFormat="1" applyBorder="1">
      <alignment vertical="top"/>
    </xf>
    <xf numFmtId="0" fontId="35" fillId="0" borderId="6" xfId="0" applyFont="1" applyBorder="1" applyAlignment="1">
      <alignment horizontal="right"/>
    </xf>
    <xf numFmtId="0" fontId="12" fillId="0" borderId="91" xfId="0" applyFont="1" applyFill="1" applyBorder="1">
      <alignment vertical="top"/>
    </xf>
    <xf numFmtId="40" fontId="7" fillId="0" borderId="6" xfId="0" applyNumberFormat="1" applyFont="1" applyFill="1" applyBorder="1">
      <alignment vertical="top"/>
    </xf>
    <xf numFmtId="40" fontId="40" fillId="0" borderId="86" xfId="0" applyNumberFormat="1" applyFont="1" applyFill="1" applyBorder="1" applyAlignment="1"/>
    <xf numFmtId="40" fontId="3" fillId="0" borderId="0" xfId="0" applyNumberFormat="1" applyFont="1" applyFill="1" applyAlignment="1"/>
    <xf numFmtId="0" fontId="12" fillId="0" borderId="0" xfId="0" applyFont="1" applyBorder="1" applyAlignment="1"/>
    <xf numFmtId="0" fontId="12" fillId="0" borderId="7" xfId="0" applyFont="1" applyBorder="1" applyAlignment="1"/>
    <xf numFmtId="40" fontId="9" fillId="0" borderId="14" xfId="0" applyNumberFormat="1" applyFont="1" applyFill="1" applyBorder="1">
      <alignment vertical="top"/>
    </xf>
    <xf numFmtId="167" fontId="8" fillId="0" borderId="16" xfId="0" applyNumberFormat="1" applyFont="1" applyBorder="1" applyAlignment="1">
      <alignment vertical="center"/>
    </xf>
    <xf numFmtId="39" fontId="35" fillId="0" borderId="7" xfId="0" applyNumberFormat="1" applyFont="1" applyBorder="1">
      <alignment vertical="top"/>
    </xf>
    <xf numFmtId="0" fontId="12" fillId="0" borderId="92" xfId="0" applyFont="1" applyBorder="1">
      <alignment vertical="top"/>
    </xf>
    <xf numFmtId="0" fontId="9" fillId="0" borderId="92" xfId="0" applyFont="1" applyBorder="1" applyAlignment="1">
      <alignment horizontal="center" vertical="top"/>
    </xf>
    <xf numFmtId="0" fontId="9" fillId="0" borderId="92" xfId="0" applyFont="1" applyBorder="1">
      <alignment vertical="top"/>
    </xf>
    <xf numFmtId="40" fontId="7" fillId="0" borderId="92" xfId="0" applyNumberFormat="1" applyFont="1" applyFill="1" applyBorder="1">
      <alignment vertical="top"/>
    </xf>
    <xf numFmtId="40" fontId="9" fillId="0" borderId="92" xfId="0" applyNumberFormat="1" applyFont="1" applyBorder="1">
      <alignment vertical="top"/>
    </xf>
    <xf numFmtId="40" fontId="2" fillId="0" borderId="92" xfId="0" applyNumberFormat="1" applyFont="1" applyBorder="1">
      <alignment vertical="top"/>
    </xf>
    <xf numFmtId="9" fontId="2" fillId="0" borderId="92" xfId="0" applyNumberFormat="1" applyFont="1" applyBorder="1">
      <alignment vertical="top"/>
    </xf>
    <xf numFmtId="39" fontId="17" fillId="0" borderId="92" xfId="0" applyNumberFormat="1" applyFont="1" applyBorder="1">
      <alignment vertical="top"/>
    </xf>
    <xf numFmtId="0" fontId="9" fillId="0" borderId="0" xfId="0" applyFont="1" applyBorder="1" applyAlignment="1">
      <alignment horizontal="center" vertical="top"/>
    </xf>
    <xf numFmtId="39" fontId="17" fillId="0" borderId="0" xfId="0" applyNumberFormat="1" applyFont="1" applyBorder="1">
      <alignment vertical="top"/>
    </xf>
    <xf numFmtId="40" fontId="10" fillId="0" borderId="0" xfId="0" applyNumberFormat="1" applyFont="1" applyBorder="1" applyAlignment="1">
      <alignment horizontal="center"/>
    </xf>
    <xf numFmtId="40" fontId="18" fillId="0" borderId="0" xfId="0" applyNumberFormat="1" applyFont="1" applyBorder="1" applyAlignment="1">
      <alignment horizontal="center" vertical="center"/>
    </xf>
    <xf numFmtId="0" fontId="17" fillId="2" borderId="0" xfId="0" applyFont="1" applyFill="1" applyBorder="1" applyAlignment="1"/>
    <xf numFmtId="0" fontId="0" fillId="2" borderId="53" xfId="0" applyFill="1" applyBorder="1">
      <alignment vertical="top"/>
    </xf>
    <xf numFmtId="40" fontId="7" fillId="4" borderId="93" xfId="0" applyNumberFormat="1" applyFont="1" applyFill="1" applyBorder="1">
      <alignment vertical="top"/>
    </xf>
    <xf numFmtId="40" fontId="9" fillId="4" borderId="94" xfId="0" applyNumberFormat="1" applyFont="1" applyFill="1" applyBorder="1">
      <alignment vertical="top"/>
    </xf>
    <xf numFmtId="40" fontId="7" fillId="4" borderId="95" xfId="0" applyNumberFormat="1" applyFont="1" applyFill="1" applyBorder="1">
      <alignment vertical="top"/>
    </xf>
    <xf numFmtId="40" fontId="9" fillId="2" borderId="98" xfId="0" applyNumberFormat="1" applyFont="1" applyFill="1" applyBorder="1" applyAlignment="1">
      <alignment horizontal="center" vertical="top"/>
    </xf>
    <xf numFmtId="0" fontId="15" fillId="2" borderId="0" xfId="0" applyFont="1" applyFill="1" applyBorder="1" applyAlignment="1">
      <alignment horizontal="right"/>
    </xf>
    <xf numFmtId="0" fontId="17" fillId="2" borderId="0" xfId="0" applyFont="1" applyFill="1" applyBorder="1">
      <alignment vertical="top"/>
    </xf>
    <xf numFmtId="0" fontId="4" fillId="2" borderId="0" xfId="0" applyFont="1" applyFill="1" applyBorder="1" applyAlignment="1"/>
    <xf numFmtId="40" fontId="4" fillId="2" borderId="0" xfId="0" applyNumberFormat="1" applyFont="1" applyFill="1" applyBorder="1" applyAlignment="1"/>
    <xf numFmtId="0" fontId="12" fillId="2" borderId="51" xfId="0" applyFont="1" applyFill="1" applyBorder="1">
      <alignment vertical="top"/>
    </xf>
    <xf numFmtId="11" fontId="12" fillId="2" borderId="51" xfId="0" applyNumberFormat="1" applyFont="1" applyFill="1" applyBorder="1">
      <alignment vertical="top"/>
    </xf>
    <xf numFmtId="0" fontId="16" fillId="0" borderId="55" xfId="0" applyFont="1" applyFill="1" applyBorder="1">
      <alignment vertical="top"/>
    </xf>
    <xf numFmtId="0" fontId="3" fillId="0" borderId="55" xfId="0" applyFont="1" applyFill="1" applyBorder="1">
      <alignment vertical="top"/>
    </xf>
    <xf numFmtId="0" fontId="17" fillId="0" borderId="55" xfId="0" applyFont="1" applyFill="1" applyBorder="1" applyAlignment="1"/>
    <xf numFmtId="0" fontId="17" fillId="0" borderId="55" xfId="0" applyNumberFormat="1" applyFont="1" applyFill="1" applyBorder="1" applyAlignment="1"/>
    <xf numFmtId="0" fontId="38" fillId="0" borderId="55" xfId="0" applyFont="1" applyFill="1" applyBorder="1">
      <alignment vertical="top"/>
    </xf>
    <xf numFmtId="0" fontId="12" fillId="0" borderId="0" xfId="0" applyNumberFormat="1" applyFont="1" applyFill="1" applyAlignment="1"/>
    <xf numFmtId="40" fontId="9" fillId="7" borderId="14" xfId="0" applyNumberFormat="1" applyFont="1" applyFill="1" applyBorder="1">
      <alignment vertical="top"/>
    </xf>
    <xf numFmtId="40" fontId="9" fillId="0" borderId="13" xfId="0" applyNumberFormat="1" applyFont="1" applyBorder="1" applyAlignment="1"/>
    <xf numFmtId="40" fontId="9" fillId="0" borderId="4" xfId="0" applyNumberFormat="1" applyFont="1" applyBorder="1">
      <alignment vertical="top"/>
    </xf>
    <xf numFmtId="40" fontId="9" fillId="0" borderId="6" xfId="0" applyNumberFormat="1" applyFont="1" applyBorder="1">
      <alignment vertical="top"/>
    </xf>
    <xf numFmtId="40" fontId="9" fillId="0" borderId="21" xfId="0" applyNumberFormat="1" applyFont="1" applyBorder="1">
      <alignment vertical="top"/>
    </xf>
    <xf numFmtId="40" fontId="9" fillId="0" borderId="0" xfId="0" applyNumberFormat="1" applyFont="1" applyFill="1" applyBorder="1" applyAlignment="1">
      <alignment horizontal="center" vertical="top"/>
    </xf>
    <xf numFmtId="0" fontId="17" fillId="0" borderId="0" xfId="0" applyNumberFormat="1" applyFont="1" applyFill="1">
      <alignment vertical="top"/>
    </xf>
    <xf numFmtId="40" fontId="3" fillId="0" borderId="0" xfId="0" applyNumberFormat="1" applyFont="1" applyFill="1" applyBorder="1">
      <alignment vertical="top"/>
    </xf>
    <xf numFmtId="40" fontId="31" fillId="0" borderId="0" xfId="0" applyNumberFormat="1" applyFont="1" applyFill="1" applyBorder="1" applyAlignment="1">
      <alignment horizontal="center" vertical="top"/>
    </xf>
    <xf numFmtId="40" fontId="14" fillId="0" borderId="0" xfId="0" applyNumberFormat="1" applyFont="1" applyFill="1" applyBorder="1" applyAlignment="1">
      <alignment horizontal="center" vertical="top"/>
    </xf>
    <xf numFmtId="40" fontId="13" fillId="0" borderId="0" xfId="0" applyNumberFormat="1" applyFont="1" applyFill="1" applyBorder="1">
      <alignment vertical="top"/>
    </xf>
    <xf numFmtId="40" fontId="33" fillId="0" borderId="0" xfId="0" applyNumberFormat="1" applyFont="1" applyFill="1" applyBorder="1" applyAlignment="1"/>
    <xf numFmtId="40" fontId="14" fillId="0" borderId="0" xfId="0" applyNumberFormat="1" applyFont="1" applyFill="1" applyBorder="1" applyAlignment="1"/>
    <xf numFmtId="166" fontId="21" fillId="0" borderId="0" xfId="0" applyNumberFormat="1" applyFont="1" applyFill="1" applyBorder="1" applyAlignment="1"/>
    <xf numFmtId="0" fontId="17" fillId="0" borderId="0" xfId="0" applyFont="1" applyFill="1" applyBorder="1">
      <alignment vertical="top"/>
    </xf>
    <xf numFmtId="0" fontId="35" fillId="0" borderId="0" xfId="0" applyFont="1" applyFill="1" applyBorder="1" applyAlignment="1"/>
    <xf numFmtId="0" fontId="23" fillId="0" borderId="0" xfId="0" applyFont="1" applyFill="1" applyBorder="1">
      <alignment vertical="top"/>
    </xf>
    <xf numFmtId="0" fontId="27" fillId="0" borderId="34" xfId="0" applyFont="1" applyBorder="1" applyAlignment="1">
      <alignment horizontal="center" vertical="top"/>
    </xf>
    <xf numFmtId="40" fontId="4" fillId="0" borderId="13" xfId="0" applyNumberFormat="1" applyFont="1" applyFill="1" applyBorder="1">
      <alignment vertical="top"/>
    </xf>
    <xf numFmtId="40" fontId="33" fillId="0" borderId="99" xfId="0" applyNumberFormat="1" applyFont="1" applyFill="1" applyBorder="1" applyAlignment="1"/>
    <xf numFmtId="40" fontId="9" fillId="3" borderId="100" xfId="0" applyNumberFormat="1" applyFont="1" applyFill="1" applyBorder="1">
      <alignment vertical="top"/>
    </xf>
    <xf numFmtId="40" fontId="9" fillId="0" borderId="101" xfId="0" applyNumberFormat="1" applyFont="1" applyFill="1" applyBorder="1">
      <alignment vertical="top"/>
    </xf>
    <xf numFmtId="40" fontId="9" fillId="0" borderId="102" xfId="0" applyNumberFormat="1" applyFont="1" applyBorder="1">
      <alignment vertical="top"/>
    </xf>
    <xf numFmtId="40" fontId="9" fillId="8" borderId="22" xfId="0" applyNumberFormat="1" applyFont="1" applyFill="1" applyBorder="1">
      <alignment vertical="top"/>
    </xf>
    <xf numFmtId="0" fontId="4" fillId="0" borderId="12" xfId="0" applyFont="1" applyFill="1" applyBorder="1">
      <alignment vertical="top"/>
    </xf>
    <xf numFmtId="40" fontId="9" fillId="8" borderId="13" xfId="0" applyNumberFormat="1" applyFont="1" applyFill="1" applyBorder="1">
      <alignment vertical="top"/>
    </xf>
    <xf numFmtId="40" fontId="9" fillId="8" borderId="14" xfId="0" applyNumberFormat="1" applyFont="1" applyFill="1" applyBorder="1">
      <alignment vertical="top"/>
    </xf>
    <xf numFmtId="40" fontId="14" fillId="10" borderId="15" xfId="0" applyNumberFormat="1" applyFont="1" applyFill="1" applyBorder="1">
      <alignment vertical="top"/>
    </xf>
    <xf numFmtId="40" fontId="41" fillId="10" borderId="20" xfId="0" applyNumberFormat="1" applyFont="1" applyFill="1" applyBorder="1" applyAlignment="1"/>
    <xf numFmtId="166" fontId="21" fillId="10" borderId="2" xfId="0" applyNumberFormat="1" applyFont="1" applyFill="1" applyBorder="1" applyAlignment="1"/>
    <xf numFmtId="40" fontId="41" fillId="10" borderId="2" xfId="0" applyNumberFormat="1" applyFont="1" applyFill="1" applyBorder="1" applyAlignment="1"/>
    <xf numFmtId="40" fontId="14" fillId="11" borderId="15" xfId="0" applyNumberFormat="1" applyFont="1" applyFill="1" applyBorder="1">
      <alignment vertical="top"/>
    </xf>
    <xf numFmtId="0" fontId="4" fillId="3" borderId="14" xfId="0" applyFont="1" applyFill="1" applyBorder="1" applyAlignment="1">
      <alignment horizontal="center" vertical="top"/>
    </xf>
    <xf numFmtId="40" fontId="7" fillId="3" borderId="20" xfId="0" applyNumberFormat="1" applyFont="1" applyFill="1" applyBorder="1" applyAlignment="1"/>
    <xf numFmtId="40" fontId="41" fillId="6" borderId="11" xfId="0" applyNumberFormat="1" applyFont="1" applyFill="1" applyBorder="1" applyAlignment="1"/>
    <xf numFmtId="40" fontId="41" fillId="6" borderId="15" xfId="0" applyNumberFormat="1" applyFont="1" applyFill="1" applyBorder="1" applyAlignment="1"/>
    <xf numFmtId="40" fontId="9" fillId="8" borderId="37" xfId="0" applyNumberFormat="1" applyFont="1" applyFill="1" applyBorder="1">
      <alignment vertical="top"/>
    </xf>
    <xf numFmtId="40" fontId="14" fillId="9" borderId="14" xfId="0" applyNumberFormat="1" applyFont="1" applyFill="1" applyBorder="1" applyAlignment="1">
      <alignment horizontal="center" vertical="top"/>
    </xf>
    <xf numFmtId="40" fontId="14" fillId="9" borderId="15" xfId="0" applyNumberFormat="1" applyFont="1" applyFill="1" applyBorder="1" applyAlignment="1"/>
    <xf numFmtId="166" fontId="21" fillId="9" borderId="2" xfId="0" applyNumberFormat="1" applyFont="1" applyFill="1" applyBorder="1" applyAlignment="1"/>
    <xf numFmtId="40" fontId="26" fillId="2" borderId="2" xfId="0" applyNumberFormat="1" applyFont="1" applyFill="1" applyBorder="1" applyAlignment="1">
      <alignment vertical="center"/>
    </xf>
    <xf numFmtId="166" fontId="21" fillId="9" borderId="20" xfId="0" applyNumberFormat="1" applyFont="1" applyFill="1" applyBorder="1" applyAlignment="1"/>
    <xf numFmtId="166" fontId="21" fillId="6" borderId="20" xfId="0" applyNumberFormat="1" applyFont="1" applyFill="1" applyBorder="1" applyAlignment="1"/>
    <xf numFmtId="39" fontId="14" fillId="9" borderId="15" xfId="0" applyNumberFormat="1" applyFont="1" applyFill="1" applyBorder="1" applyAlignment="1"/>
    <xf numFmtId="40" fontId="42" fillId="2" borderId="22" xfId="0" applyNumberFormat="1" applyFont="1" applyFill="1" applyBorder="1">
      <alignment vertical="top"/>
    </xf>
    <xf numFmtId="40" fontId="29" fillId="2" borderId="22" xfId="0" applyNumberFormat="1" applyFont="1" applyFill="1" applyBorder="1">
      <alignment vertical="top"/>
    </xf>
    <xf numFmtId="40" fontId="9" fillId="2" borderId="13" xfId="0" applyNumberFormat="1" applyFont="1" applyFill="1" applyBorder="1">
      <alignment vertical="top"/>
    </xf>
    <xf numFmtId="40" fontId="9" fillId="2" borderId="37" xfId="0" applyNumberFormat="1" applyFont="1" applyFill="1" applyBorder="1">
      <alignment vertical="top"/>
    </xf>
    <xf numFmtId="40" fontId="44" fillId="0" borderId="0" xfId="0" applyNumberFormat="1" applyFont="1" applyAlignment="1">
      <alignment horizontal="center" vertical="top"/>
    </xf>
    <xf numFmtId="40" fontId="31" fillId="11" borderId="11" xfId="0" applyNumberFormat="1" applyFont="1" applyFill="1" applyBorder="1" applyAlignment="1">
      <alignment horizontal="center" vertical="top"/>
    </xf>
    <xf numFmtId="40" fontId="31" fillId="11" borderId="13" xfId="0" applyNumberFormat="1" applyFont="1" applyFill="1" applyBorder="1" applyAlignment="1">
      <alignment horizontal="center" vertical="top"/>
    </xf>
    <xf numFmtId="0" fontId="14" fillId="11" borderId="14" xfId="0" applyFont="1" applyFill="1" applyBorder="1" applyAlignment="1">
      <alignment horizontal="center" vertical="top"/>
    </xf>
    <xf numFmtId="40" fontId="14" fillId="11" borderId="15" xfId="0" applyNumberFormat="1" applyFont="1" applyFill="1" applyBorder="1" applyAlignment="1"/>
    <xf numFmtId="166" fontId="21" fillId="11" borderId="2" xfId="0" applyNumberFormat="1" applyFont="1" applyFill="1" applyBorder="1" applyAlignment="1"/>
    <xf numFmtId="0" fontId="1" fillId="0" borderId="103" xfId="0" applyFont="1" applyBorder="1">
      <alignment vertical="top"/>
    </xf>
    <xf numFmtId="0" fontId="2" fillId="0" borderId="104" xfId="0" applyFont="1" applyBorder="1">
      <alignment vertical="top"/>
    </xf>
    <xf numFmtId="40" fontId="2" fillId="0" borderId="104" xfId="0" applyNumberFormat="1" applyFont="1" applyBorder="1">
      <alignment vertical="top"/>
    </xf>
    <xf numFmtId="40" fontId="3" fillId="0" borderId="104" xfId="0" applyNumberFormat="1" applyFont="1" applyBorder="1">
      <alignment vertical="top"/>
    </xf>
    <xf numFmtId="9" fontId="3" fillId="0" borderId="104" xfId="0" applyNumberFormat="1" applyFont="1" applyBorder="1">
      <alignment vertical="top"/>
    </xf>
    <xf numFmtId="0" fontId="1" fillId="0" borderId="104" xfId="0" applyFont="1" applyBorder="1">
      <alignment vertical="top"/>
    </xf>
    <xf numFmtId="39" fontId="17" fillId="0" borderId="105" xfId="0" applyNumberFormat="1" applyFont="1" applyBorder="1">
      <alignment vertical="top"/>
    </xf>
    <xf numFmtId="0" fontId="16" fillId="0" borderId="106" xfId="0" applyFont="1" applyBorder="1">
      <alignment vertical="top"/>
    </xf>
    <xf numFmtId="39" fontId="13" fillId="0" borderId="107" xfId="0" applyNumberFormat="1" applyFont="1" applyBorder="1">
      <alignment vertical="top"/>
    </xf>
    <xf numFmtId="0" fontId="1" fillId="0" borderId="106" xfId="0" applyFont="1" applyBorder="1">
      <alignment vertical="top"/>
    </xf>
    <xf numFmtId="0" fontId="0" fillId="0" borderId="106" xfId="0" applyBorder="1">
      <alignment vertical="top"/>
    </xf>
    <xf numFmtId="0" fontId="13" fillId="0" borderId="106" xfId="0" applyFont="1" applyBorder="1">
      <alignment vertical="top"/>
    </xf>
    <xf numFmtId="39" fontId="17" fillId="0" borderId="107" xfId="0" applyNumberFormat="1" applyFont="1" applyBorder="1">
      <alignment vertical="top"/>
    </xf>
    <xf numFmtId="0" fontId="13" fillId="0" borderId="106" xfId="0" applyFont="1" applyBorder="1" applyAlignment="1"/>
    <xf numFmtId="39" fontId="35" fillId="0" borderId="107" xfId="0" applyNumberFormat="1" applyFont="1" applyBorder="1">
      <alignment vertical="top"/>
    </xf>
    <xf numFmtId="0" fontId="0" fillId="0" borderId="107" xfId="0" applyFill="1" applyBorder="1">
      <alignment vertical="top"/>
    </xf>
    <xf numFmtId="0" fontId="0" fillId="0" borderId="108" xfId="0" applyBorder="1" applyAlignment="1"/>
    <xf numFmtId="0" fontId="1" fillId="0" borderId="109" xfId="0" applyFont="1" applyBorder="1">
      <alignment vertical="top"/>
    </xf>
    <xf numFmtId="0" fontId="13" fillId="0" borderId="109" xfId="0" applyFont="1" applyBorder="1" applyAlignment="1">
      <alignment horizontal="right"/>
    </xf>
    <xf numFmtId="169" fontId="13" fillId="0" borderId="110" xfId="0" applyNumberFormat="1" applyFont="1" applyBorder="1" applyAlignment="1"/>
    <xf numFmtId="9" fontId="1" fillId="0" borderId="109" xfId="0" applyNumberFormat="1" applyFont="1" applyBorder="1">
      <alignment vertical="top"/>
    </xf>
    <xf numFmtId="40" fontId="8" fillId="0" borderId="109" xfId="0" applyNumberFormat="1" applyFont="1" applyFill="1" applyBorder="1" applyAlignment="1"/>
    <xf numFmtId="0" fontId="35" fillId="0" borderId="109" xfId="0" applyFont="1" applyBorder="1" applyAlignment="1">
      <alignment horizontal="right"/>
    </xf>
    <xf numFmtId="0" fontId="0" fillId="0" borderId="111" xfId="0" applyFill="1" applyBorder="1">
      <alignment vertical="top"/>
    </xf>
    <xf numFmtId="167" fontId="32" fillId="0" borderId="4" xfId="0" applyNumberFormat="1" applyFont="1" applyBorder="1" applyAlignment="1">
      <alignment vertical="center"/>
    </xf>
    <xf numFmtId="40" fontId="2" fillId="0" borderId="112" xfId="0" applyNumberFormat="1" applyFont="1" applyBorder="1">
      <alignment vertical="top"/>
    </xf>
    <xf numFmtId="40" fontId="2" fillId="0" borderId="113" xfId="0" applyNumberFormat="1" applyFont="1" applyBorder="1">
      <alignment vertical="top"/>
    </xf>
    <xf numFmtId="0" fontId="37" fillId="0" borderId="0" xfId="0" applyFont="1" applyBorder="1" applyAlignment="1">
      <alignment vertical="center"/>
    </xf>
    <xf numFmtId="0" fontId="11" fillId="2" borderId="21" xfId="0" applyFont="1" applyFill="1" applyBorder="1">
      <alignment vertical="top"/>
    </xf>
    <xf numFmtId="0" fontId="13" fillId="2" borderId="21" xfId="0" applyFont="1" applyFill="1" applyBorder="1" applyAlignment="1">
      <alignment horizontal="center"/>
    </xf>
    <xf numFmtId="40" fontId="9" fillId="4" borderId="96" xfId="0" applyNumberFormat="1" applyFont="1" applyFill="1" applyBorder="1">
      <alignment vertical="top"/>
    </xf>
    <xf numFmtId="0" fontId="7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40" fontId="7" fillId="4" borderId="97" xfId="0" applyNumberFormat="1" applyFont="1" applyFill="1" applyBorder="1">
      <alignment vertical="top"/>
    </xf>
    <xf numFmtId="0" fontId="39" fillId="7" borderId="86" xfId="0" applyFont="1" applyFill="1" applyBorder="1" applyAlignment="1"/>
    <xf numFmtId="40" fontId="9" fillId="7" borderId="25" xfId="0" applyNumberFormat="1" applyFont="1" applyFill="1" applyBorder="1">
      <alignment vertical="top"/>
    </xf>
    <xf numFmtId="39" fontId="14" fillId="11" borderId="15" xfId="0" applyNumberFormat="1" applyFont="1" applyFill="1" applyBorder="1" applyAlignment="1"/>
    <xf numFmtId="40" fontId="14" fillId="11" borderId="2" xfId="0" applyNumberFormat="1" applyFont="1" applyFill="1" applyBorder="1" applyAlignment="1"/>
    <xf numFmtId="39" fontId="14" fillId="11" borderId="76" xfId="0" applyNumberFormat="1" applyFont="1" applyFill="1" applyBorder="1" applyAlignment="1"/>
    <xf numFmtId="0" fontId="11" fillId="5" borderId="30" xfId="0" applyFont="1" applyFill="1" applyBorder="1">
      <alignment vertical="top"/>
    </xf>
    <xf numFmtId="0" fontId="11" fillId="4" borderId="74" xfId="0" applyFont="1" applyFill="1" applyBorder="1" applyAlignment="1">
      <alignment horizontal="left" vertical="center"/>
    </xf>
    <xf numFmtId="0" fontId="26" fillId="0" borderId="21" xfId="0" applyFont="1" applyBorder="1" applyAlignment="1">
      <alignment horizontal="center"/>
    </xf>
    <xf numFmtId="9" fontId="12" fillId="0" borderId="0" xfId="0" applyNumberFormat="1" applyFont="1">
      <alignment vertical="top"/>
    </xf>
    <xf numFmtId="9" fontId="1" fillId="0" borderId="0" xfId="0" applyNumberFormat="1" applyFont="1" applyFill="1">
      <alignment vertical="top"/>
    </xf>
    <xf numFmtId="9" fontId="1" fillId="0" borderId="4" xfId="0" applyNumberFormat="1" applyFont="1" applyFill="1" applyBorder="1">
      <alignment vertical="top"/>
    </xf>
    <xf numFmtId="9" fontId="2" fillId="0" borderId="0" xfId="0" applyNumberFormat="1" applyFont="1" applyFill="1">
      <alignment vertical="top"/>
    </xf>
    <xf numFmtId="9" fontId="31" fillId="0" borderId="0" xfId="0" applyNumberFormat="1" applyFont="1" applyFill="1" applyBorder="1" applyAlignment="1">
      <alignment horizontal="center" vertical="top"/>
    </xf>
    <xf numFmtId="9" fontId="14" fillId="0" borderId="0" xfId="0" applyNumberFormat="1" applyFont="1" applyFill="1" applyBorder="1" applyAlignment="1">
      <alignment horizontal="center" vertical="top"/>
    </xf>
    <xf numFmtId="9" fontId="3" fillId="0" borderId="0" xfId="0" applyNumberFormat="1" applyFont="1" applyFill="1" applyBorder="1">
      <alignment vertical="top"/>
    </xf>
    <xf numFmtId="9" fontId="29" fillId="0" borderId="0" xfId="0" applyNumberFormat="1" applyFont="1" applyFill="1" applyBorder="1">
      <alignment vertical="top"/>
    </xf>
    <xf numFmtId="9" fontId="12" fillId="0" borderId="0" xfId="0" applyNumberFormat="1" applyFont="1" applyBorder="1">
      <alignment vertical="top"/>
    </xf>
    <xf numFmtId="9" fontId="23" fillId="0" borderId="0" xfId="0" applyNumberFormat="1" applyFont="1" applyFill="1" applyBorder="1">
      <alignment vertical="top"/>
    </xf>
    <xf numFmtId="9" fontId="0" fillId="0" borderId="0" xfId="0" applyNumberFormat="1" applyFill="1" applyBorder="1">
      <alignment vertical="top"/>
    </xf>
    <xf numFmtId="9" fontId="7" fillId="0" borderId="0" xfId="0" applyNumberFormat="1" applyFont="1" applyFill="1" applyBorder="1">
      <alignment vertical="top"/>
    </xf>
    <xf numFmtId="9" fontId="9" fillId="0" borderId="0" xfId="0" applyNumberFormat="1" applyFont="1" applyFill="1" applyBorder="1" applyAlignment="1">
      <alignment horizontal="center" vertical="top"/>
    </xf>
    <xf numFmtId="9" fontId="13" fillId="0" borderId="0" xfId="0" applyNumberFormat="1" applyFont="1" applyFill="1" applyAlignment="1"/>
    <xf numFmtId="9" fontId="6" fillId="0" borderId="16" xfId="0" applyNumberFormat="1" applyFont="1" applyBorder="1" applyAlignment="1">
      <alignment vertical="center"/>
    </xf>
    <xf numFmtId="9" fontId="4" fillId="0" borderId="16" xfId="0" applyNumberFormat="1" applyFont="1" applyBorder="1" applyAlignment="1">
      <alignment horizontal="center" vertical="top"/>
    </xf>
    <xf numFmtId="9" fontId="3" fillId="0" borderId="16" xfId="0" applyNumberFormat="1" applyFont="1" applyBorder="1">
      <alignment vertical="top"/>
    </xf>
    <xf numFmtId="9" fontId="4" fillId="0" borderId="16" xfId="0" applyNumberFormat="1" applyFont="1" applyBorder="1">
      <alignment vertical="top"/>
    </xf>
    <xf numFmtId="9" fontId="4" fillId="0" borderId="0" xfId="0" applyNumberFormat="1" applyFont="1" applyBorder="1" applyAlignment="1"/>
    <xf numFmtId="9" fontId="1" fillId="0" borderId="0" xfId="0" applyNumberFormat="1" applyFont="1" applyBorder="1">
      <alignment vertical="top"/>
    </xf>
    <xf numFmtId="9" fontId="4" fillId="0" borderId="16" xfId="0" applyNumberFormat="1" applyFont="1" applyBorder="1" applyAlignment="1">
      <alignment horizontal="left" vertical="top"/>
    </xf>
    <xf numFmtId="9" fontId="7" fillId="0" borderId="16" xfId="0" applyNumberFormat="1" applyFont="1" applyFill="1" applyBorder="1">
      <alignment vertical="top"/>
    </xf>
    <xf numFmtId="9" fontId="7" fillId="0" borderId="114" xfId="0" applyNumberFormat="1" applyFont="1" applyFill="1" applyBorder="1">
      <alignment vertical="top"/>
    </xf>
    <xf numFmtId="9" fontId="3" fillId="0" borderId="102" xfId="0" applyNumberFormat="1" applyFont="1" applyBorder="1">
      <alignment vertical="top"/>
    </xf>
    <xf numFmtId="40" fontId="14" fillId="11" borderId="14" xfId="0" applyNumberFormat="1" applyFont="1" applyFill="1" applyBorder="1" applyAlignment="1">
      <alignment horizontal="center" vertical="top"/>
    </xf>
    <xf numFmtId="39" fontId="14" fillId="11" borderId="38" xfId="0" applyNumberFormat="1" applyFont="1" applyFill="1" applyBorder="1" applyAlignment="1"/>
    <xf numFmtId="40" fontId="43" fillId="11" borderId="58" xfId="0" applyNumberFormat="1" applyFont="1" applyFill="1" applyBorder="1" applyAlignment="1"/>
    <xf numFmtId="39" fontId="21" fillId="11" borderId="2" xfId="0" applyNumberFormat="1" applyFont="1" applyFill="1" applyBorder="1" applyAlignment="1"/>
    <xf numFmtId="39" fontId="14" fillId="11" borderId="38" xfId="0" applyNumberFormat="1" applyFont="1" applyFill="1" applyBorder="1">
      <alignment vertical="top"/>
    </xf>
    <xf numFmtId="40" fontId="14" fillId="10" borderId="11" xfId="0" applyNumberFormat="1" applyFont="1" applyFill="1" applyBorder="1" applyAlignment="1">
      <alignment horizontal="center" vertical="top"/>
    </xf>
    <xf numFmtId="40" fontId="14" fillId="10" borderId="13" xfId="0" applyNumberFormat="1" applyFont="1" applyFill="1" applyBorder="1" applyAlignment="1">
      <alignment horizontal="center" vertical="top"/>
    </xf>
    <xf numFmtId="0" fontId="14" fillId="10" borderId="14" xfId="0" applyFont="1" applyFill="1" applyBorder="1" applyAlignment="1">
      <alignment horizontal="center" vertical="top"/>
    </xf>
    <xf numFmtId="40" fontId="14" fillId="6" borderId="11" xfId="0" applyNumberFormat="1" applyFont="1" applyFill="1" applyBorder="1" applyAlignment="1">
      <alignment horizontal="center" vertical="top"/>
    </xf>
    <xf numFmtId="40" fontId="14" fillId="6" borderId="13" xfId="0" applyNumberFormat="1" applyFont="1" applyFill="1" applyBorder="1" applyAlignment="1">
      <alignment horizontal="center" vertical="top"/>
    </xf>
    <xf numFmtId="40" fontId="14" fillId="11" borderId="11" xfId="0" applyNumberFormat="1" applyFont="1" applyFill="1" applyBorder="1" applyAlignment="1">
      <alignment horizontal="center" vertical="top"/>
    </xf>
    <xf numFmtId="40" fontId="14" fillId="11" borderId="13" xfId="0" applyNumberFormat="1" applyFont="1" applyFill="1" applyBorder="1" applyAlignment="1">
      <alignment horizontal="center" vertical="top"/>
    </xf>
    <xf numFmtId="40" fontId="14" fillId="9" borderId="11" xfId="0" applyNumberFormat="1" applyFont="1" applyFill="1" applyBorder="1" applyAlignment="1">
      <alignment horizontal="center" vertical="top"/>
    </xf>
    <xf numFmtId="40" fontId="14" fillId="9" borderId="13" xfId="0" applyNumberFormat="1" applyFont="1" applyFill="1" applyBorder="1" applyAlignment="1">
      <alignment horizontal="center" vertical="top"/>
    </xf>
    <xf numFmtId="0" fontId="45" fillId="12" borderId="0" xfId="0" applyFont="1" applyFill="1" applyBorder="1">
      <alignment vertical="top"/>
    </xf>
    <xf numFmtId="0" fontId="9" fillId="12" borderId="0" xfId="0" applyFont="1" applyFill="1" applyBorder="1">
      <alignment vertical="top"/>
    </xf>
    <xf numFmtId="40" fontId="7" fillId="12" borderId="0" xfId="0" applyNumberFormat="1" applyFont="1" applyFill="1" applyBorder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6CE87"/>
      <color rgb="FF73FEFF"/>
      <color rgb="FFFFF7A1"/>
      <color rgb="FF15BA5A"/>
      <color rgb="FF7AAE99"/>
      <color rgb="FFE6E461"/>
      <color rgb="FF00C69F"/>
      <color rgb="FF00E4C2"/>
      <color rgb="FFE3CA58"/>
      <color rgb="FFDBC4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hilipcolmer\PRC%20Files\PLAISTOW%20&amp;%20IFOLD%20PC\FINANCE\2022:23\2022-23_%20Budget-Forecast%20Comparison%20at%20Year%20End_DRAFT%20&amp;%20FINAL_PRC%20.xlsx" TargetMode="External"/><Relationship Id="rId1" Type="http://schemas.openxmlformats.org/officeDocument/2006/relationships/externalLinkPath" Target="file:///C:\Users\philipcolmer\PRC%20Files\PLAISTOW%20&amp;%20IFOLD%20PC\FINANCE\2022:23\2022-23_%20Budget-Forecast%20Comparison%20at%20Year%20End_DRAFT%20&amp;%20FINAL_PRC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-Forecast Comparison Q1"/>
      <sheetName val="Budget-Forecast Comparison Q2"/>
      <sheetName val="Budget-Forecast Comparison Q3"/>
      <sheetName val="Budget-Forecast Comparison Q4"/>
      <sheetName val="Budget-Actual Year End"/>
    </sheetNames>
    <sheetDataSet>
      <sheetData sheetId="0"/>
      <sheetData sheetId="1"/>
      <sheetData sheetId="2"/>
      <sheetData sheetId="3"/>
      <sheetData sheetId="4">
        <row r="102">
          <cell r="M102">
            <v>0</v>
          </cell>
        </row>
        <row r="103">
          <cell r="M103">
            <v>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10BEB-3B3F-3841-8FE6-0299AD91729C}">
  <dimension ref="B1:HP185"/>
  <sheetViews>
    <sheetView tabSelected="1" topLeftCell="A104" zoomScaleNormal="100" zoomScaleSheetLayoutView="70" zoomScalePageLayoutView="86" workbookViewId="0">
      <selection activeCell="F118" sqref="F118"/>
    </sheetView>
  </sheetViews>
  <sheetFormatPr defaultColWidth="11" defaultRowHeight="19.95" customHeight="1"/>
  <cols>
    <col min="1" max="1" width="5.296875" style="2" customWidth="1"/>
    <col min="2" max="2" width="19.69921875" style="1" customWidth="1"/>
    <col min="3" max="3" width="3.69921875" customWidth="1"/>
    <col min="4" max="4" width="1.69921875" style="2" customWidth="1"/>
    <col min="5" max="5" width="10.796875" style="1" customWidth="1"/>
    <col min="6" max="6" width="62.796875" style="1" customWidth="1"/>
    <col min="7" max="7" width="1.19921875" style="1" customWidth="1"/>
    <col min="8" max="8" width="27" style="1" customWidth="1"/>
    <col min="9" max="9" width="4.69921875" style="1" customWidth="1"/>
    <col min="10" max="10" width="23.69921875" style="1" customWidth="1"/>
    <col min="11" max="11" width="8.5" style="243" customWidth="1"/>
    <col min="12" max="12" width="31" style="1" customWidth="1"/>
    <col min="13" max="13" width="8.69921875" style="498" customWidth="1"/>
    <col min="14" max="14" width="53.19921875" style="1" customWidth="1"/>
    <col min="15" max="15" width="17.796875" style="1" customWidth="1"/>
    <col min="16" max="16" width="3.5" style="1" customWidth="1"/>
    <col min="17" max="17" width="13.19921875" style="1" customWidth="1"/>
    <col min="18" max="18" width="11.19921875" customWidth="1"/>
    <col min="19" max="19" width="11.296875" style="1" customWidth="1"/>
    <col min="20" max="224" width="10.19921875" style="1" customWidth="1"/>
    <col min="225" max="16384" width="11" style="2"/>
  </cols>
  <sheetData>
    <row r="1" spans="2:20" ht="19.95" customHeight="1" thickBot="1"/>
    <row r="2" spans="2:20" ht="12" customHeight="1" thickTop="1" thickBot="1">
      <c r="B2" s="113"/>
      <c r="D2" s="17"/>
      <c r="E2" s="5"/>
      <c r="F2" s="5"/>
      <c r="G2" s="5"/>
      <c r="H2" s="5"/>
      <c r="I2" s="5"/>
      <c r="J2" s="5"/>
      <c r="K2" s="244"/>
      <c r="L2" s="5"/>
      <c r="M2" s="499"/>
      <c r="N2" s="5"/>
      <c r="O2" s="5"/>
      <c r="P2" s="290"/>
    </row>
    <row r="3" spans="2:20" s="1" customFormat="1" ht="19.95" customHeight="1" thickBot="1">
      <c r="B3" s="449" t="s">
        <v>154</v>
      </c>
      <c r="C3"/>
      <c r="D3" s="18"/>
      <c r="E3" s="7"/>
      <c r="F3" s="24" t="s">
        <v>0</v>
      </c>
      <c r="G3" s="25"/>
      <c r="H3" s="26"/>
      <c r="I3" s="196"/>
      <c r="J3" s="42"/>
      <c r="K3" s="245"/>
      <c r="L3" s="3"/>
      <c r="M3" s="500"/>
      <c r="N3" s="291" t="s">
        <v>138</v>
      </c>
      <c r="O3" s="196"/>
      <c r="P3" s="292"/>
    </row>
    <row r="4" spans="2:20" s="1" customFormat="1" ht="25.05" customHeight="1">
      <c r="B4" s="3"/>
      <c r="C4"/>
      <c r="D4" s="18"/>
      <c r="E4" s="7"/>
      <c r="F4" s="23" t="s">
        <v>124</v>
      </c>
      <c r="G4" s="9"/>
      <c r="H4" s="3"/>
      <c r="I4" s="196"/>
      <c r="J4" s="3"/>
      <c r="K4" s="246"/>
      <c r="L4" s="3"/>
      <c r="M4" s="500"/>
      <c r="N4" s="293" t="s">
        <v>139</v>
      </c>
      <c r="O4" s="198"/>
      <c r="P4" s="294"/>
    </row>
    <row r="5" spans="2:20" s="62" customFormat="1" ht="16.05" customHeight="1">
      <c r="B5" s="450" t="s">
        <v>127</v>
      </c>
      <c r="C5"/>
      <c r="D5" s="75"/>
      <c r="E5" s="59"/>
      <c r="F5" s="60"/>
      <c r="G5" s="61"/>
      <c r="H5" s="526" t="s">
        <v>125</v>
      </c>
      <c r="I5" s="203"/>
      <c r="J5" s="114" t="s">
        <v>127</v>
      </c>
      <c r="K5" s="247"/>
      <c r="L5" s="529" t="s">
        <v>49</v>
      </c>
      <c r="M5" s="501"/>
      <c r="N5" s="15"/>
      <c r="O5" s="114"/>
      <c r="P5" s="295"/>
    </row>
    <row r="6" spans="2:20" s="62" customFormat="1" ht="16.05" customHeight="1">
      <c r="B6" s="451" t="s">
        <v>2</v>
      </c>
      <c r="C6"/>
      <c r="D6" s="75"/>
      <c r="E6" s="63" t="s">
        <v>33</v>
      </c>
      <c r="F6" s="137" t="s">
        <v>2</v>
      </c>
      <c r="G6" s="58"/>
      <c r="H6" s="527" t="s">
        <v>1</v>
      </c>
      <c r="I6" s="203"/>
      <c r="J6" s="115" t="s">
        <v>2</v>
      </c>
      <c r="K6" s="248"/>
      <c r="L6" s="530" t="s">
        <v>46</v>
      </c>
      <c r="M6" s="501"/>
      <c r="N6" s="296" t="s">
        <v>131</v>
      </c>
      <c r="O6" s="115" t="s">
        <v>132</v>
      </c>
      <c r="P6" s="295"/>
    </row>
    <row r="7" spans="2:20" s="62" customFormat="1" ht="16.05" customHeight="1">
      <c r="B7" s="452" t="s">
        <v>128</v>
      </c>
      <c r="C7"/>
      <c r="D7" s="75"/>
      <c r="E7" s="64"/>
      <c r="F7" s="65"/>
      <c r="G7" s="61"/>
      <c r="H7" s="528" t="s">
        <v>126</v>
      </c>
      <c r="I7" s="203"/>
      <c r="J7" s="433" t="s">
        <v>137</v>
      </c>
      <c r="K7" s="247"/>
      <c r="L7" s="220" t="s">
        <v>83</v>
      </c>
      <c r="M7" s="502"/>
      <c r="N7" s="15"/>
      <c r="O7" s="115"/>
      <c r="P7" s="295"/>
    </row>
    <row r="8" spans="2:20" s="62" customFormat="1" ht="16.95" customHeight="1">
      <c r="B8" s="221"/>
      <c r="C8"/>
      <c r="D8" s="75"/>
      <c r="E8" s="63"/>
      <c r="F8" s="69" t="s">
        <v>35</v>
      </c>
      <c r="G8" s="70"/>
      <c r="H8" s="102"/>
      <c r="I8" s="204"/>
      <c r="J8" s="221"/>
      <c r="K8" s="249"/>
      <c r="L8" s="221"/>
      <c r="M8" s="503"/>
      <c r="N8" s="297"/>
      <c r="O8" s="298"/>
      <c r="P8" s="295"/>
    </row>
    <row r="9" spans="2:20" s="36" customFormat="1" ht="16.95" customHeight="1">
      <c r="B9" s="446">
        <v>44720</v>
      </c>
      <c r="C9"/>
      <c r="D9" s="76"/>
      <c r="E9" s="44">
        <v>4101</v>
      </c>
      <c r="F9" s="112" t="s">
        <v>97</v>
      </c>
      <c r="G9" s="40"/>
      <c r="H9" s="424">
        <v>50650</v>
      </c>
      <c r="I9" s="205"/>
      <c r="J9" s="225">
        <f>8050+4025</f>
        <v>12075</v>
      </c>
      <c r="K9" s="250"/>
      <c r="L9" s="222">
        <v>50650</v>
      </c>
      <c r="M9" s="504"/>
      <c r="N9" s="297"/>
      <c r="O9" s="132">
        <f>L9-H9</f>
        <v>0</v>
      </c>
      <c r="P9" s="299"/>
    </row>
    <row r="10" spans="2:20" s="36" customFormat="1" ht="16.95" customHeight="1">
      <c r="B10" s="446">
        <v>550</v>
      </c>
      <c r="C10"/>
      <c r="D10" s="76"/>
      <c r="E10" s="44">
        <v>4102</v>
      </c>
      <c r="F10" s="45" t="s">
        <v>3</v>
      </c>
      <c r="G10" s="40"/>
      <c r="H10" s="424">
        <v>561</v>
      </c>
      <c r="I10" s="206"/>
      <c r="J10" s="230">
        <v>48</v>
      </c>
      <c r="K10" s="250"/>
      <c r="L10" s="251">
        <v>561</v>
      </c>
      <c r="M10" s="504"/>
      <c r="N10" s="297"/>
      <c r="O10" s="132">
        <f t="shared" ref="O10:O12" si="0">L10-H10</f>
        <v>0</v>
      </c>
      <c r="P10" s="299"/>
    </row>
    <row r="11" spans="2:20" s="36" customFormat="1" ht="16.95" customHeight="1">
      <c r="B11" s="446">
        <v>332</v>
      </c>
      <c r="C11"/>
      <c r="D11" s="76"/>
      <c r="E11" s="44">
        <v>4103</v>
      </c>
      <c r="F11" s="45" t="s">
        <v>72</v>
      </c>
      <c r="G11" s="40"/>
      <c r="H11" s="424">
        <v>1000</v>
      </c>
      <c r="I11" s="206"/>
      <c r="J11" s="230">
        <v>60</v>
      </c>
      <c r="K11" s="250"/>
      <c r="L11" s="251">
        <v>1000</v>
      </c>
      <c r="M11" s="504"/>
      <c r="N11" s="297"/>
      <c r="O11" s="132">
        <f t="shared" si="0"/>
        <v>0</v>
      </c>
      <c r="P11" s="299"/>
    </row>
    <row r="12" spans="2:20" s="36" customFormat="1" ht="16.95" customHeight="1">
      <c r="B12" s="446">
        <v>75</v>
      </c>
      <c r="C12"/>
      <c r="D12" s="76"/>
      <c r="E12" s="38">
        <v>4108</v>
      </c>
      <c r="F12" s="39" t="s">
        <v>98</v>
      </c>
      <c r="G12" s="40"/>
      <c r="H12" s="424">
        <v>80</v>
      </c>
      <c r="I12" s="206"/>
      <c r="J12" s="230"/>
      <c r="L12" s="251">
        <v>80</v>
      </c>
      <c r="M12" s="504"/>
      <c r="N12" s="120"/>
      <c r="O12" s="132">
        <f t="shared" si="0"/>
        <v>0</v>
      </c>
      <c r="P12" s="299"/>
    </row>
    <row r="13" spans="2:20" s="36" customFormat="1" ht="16.95" customHeight="1">
      <c r="B13" s="432">
        <f>SUM(B9:B12)</f>
        <v>45677</v>
      </c>
      <c r="C13"/>
      <c r="D13" s="76"/>
      <c r="E13" s="38"/>
      <c r="F13" s="39"/>
      <c r="G13" s="40"/>
      <c r="H13" s="428">
        <v>52291</v>
      </c>
      <c r="I13" s="206"/>
      <c r="J13" s="300">
        <f>SUM(J9:J12)</f>
        <v>12183</v>
      </c>
      <c r="K13" s="249"/>
      <c r="L13" s="223">
        <f>SUM(L9:L12)</f>
        <v>52291</v>
      </c>
      <c r="M13" s="514">
        <f>L13/L93</f>
        <v>0.39020164136759738</v>
      </c>
      <c r="N13" s="301"/>
      <c r="O13" s="300">
        <f>SUM(O9:O12)</f>
        <v>0</v>
      </c>
      <c r="P13" s="295"/>
    </row>
    <row r="14" spans="2:20" s="62" customFormat="1" ht="16.95" customHeight="1">
      <c r="B14" s="221"/>
      <c r="C14"/>
      <c r="D14" s="75"/>
      <c r="E14" s="63"/>
      <c r="F14" s="425" t="s">
        <v>36</v>
      </c>
      <c r="G14" s="33"/>
      <c r="H14" s="102" t="s">
        <v>119</v>
      </c>
      <c r="I14" s="207"/>
      <c r="J14" s="97"/>
      <c r="K14" s="249"/>
      <c r="L14" s="97"/>
      <c r="M14" s="514"/>
      <c r="N14" s="302"/>
      <c r="O14" s="97"/>
      <c r="P14" s="299"/>
    </row>
    <row r="15" spans="2:20" s="36" customFormat="1" ht="16.95" customHeight="1">
      <c r="B15" s="108">
        <v>1788</v>
      </c>
      <c r="C15"/>
      <c r="D15" s="76"/>
      <c r="E15" s="44">
        <v>4110</v>
      </c>
      <c r="F15" s="112" t="s">
        <v>45</v>
      </c>
      <c r="G15" s="40"/>
      <c r="H15" s="424">
        <v>1966.8</v>
      </c>
      <c r="I15" s="206"/>
      <c r="J15" s="97">
        <v>2247</v>
      </c>
      <c r="K15" s="249"/>
      <c r="L15" s="224">
        <v>2247</v>
      </c>
      <c r="M15" s="514"/>
      <c r="N15" s="489" t="s">
        <v>158</v>
      </c>
      <c r="O15" s="132">
        <f t="shared" ref="O15:O31" si="1">L15-H15</f>
        <v>280.20000000000005</v>
      </c>
      <c r="P15" s="299"/>
    </row>
    <row r="16" spans="2:20" s="36" customFormat="1" ht="16.95" customHeight="1">
      <c r="B16" s="108">
        <v>850</v>
      </c>
      <c r="C16"/>
      <c r="D16" s="76"/>
      <c r="E16" s="44">
        <v>4115</v>
      </c>
      <c r="F16" s="112" t="s">
        <v>4</v>
      </c>
      <c r="G16" s="40"/>
      <c r="H16" s="424">
        <v>935</v>
      </c>
      <c r="I16" s="206"/>
      <c r="J16" s="97"/>
      <c r="K16" s="249"/>
      <c r="L16" s="224">
        <v>935</v>
      </c>
      <c r="M16" s="514"/>
      <c r="N16" s="303"/>
      <c r="O16" s="132">
        <f t="shared" si="1"/>
        <v>0</v>
      </c>
      <c r="P16" s="299"/>
      <c r="T16" s="36">
        <v>477</v>
      </c>
    </row>
    <row r="17" spans="2:16" s="36" customFormat="1" ht="16.95" customHeight="1">
      <c r="B17" s="108">
        <v>35</v>
      </c>
      <c r="C17"/>
      <c r="D17" s="76"/>
      <c r="E17" s="44">
        <v>4116</v>
      </c>
      <c r="F17" s="45" t="s">
        <v>5</v>
      </c>
      <c r="G17" s="40"/>
      <c r="H17" s="424">
        <v>60</v>
      </c>
      <c r="I17" s="206"/>
      <c r="J17" s="97">
        <v>20</v>
      </c>
      <c r="K17" s="249"/>
      <c r="L17" s="224">
        <v>60</v>
      </c>
      <c r="M17" s="514"/>
      <c r="N17" s="303"/>
      <c r="O17" s="132">
        <f t="shared" si="1"/>
        <v>0</v>
      </c>
      <c r="P17" s="299"/>
    </row>
    <row r="18" spans="2:16" s="36" customFormat="1" ht="16.95" customHeight="1">
      <c r="B18" s="108">
        <v>197</v>
      </c>
      <c r="C18"/>
      <c r="D18" s="76"/>
      <c r="E18" s="44">
        <v>4117</v>
      </c>
      <c r="F18" s="45" t="s">
        <v>57</v>
      </c>
      <c r="G18" s="40"/>
      <c r="H18" s="424">
        <v>250</v>
      </c>
      <c r="I18" s="206"/>
      <c r="J18" s="97">
        <v>39</v>
      </c>
      <c r="K18" s="249"/>
      <c r="L18" s="224">
        <v>250</v>
      </c>
      <c r="M18" s="514"/>
      <c r="N18" s="324"/>
      <c r="O18" s="132">
        <f t="shared" si="1"/>
        <v>0</v>
      </c>
      <c r="P18" s="299"/>
    </row>
    <row r="19" spans="2:16" s="36" customFormat="1" ht="16.95" customHeight="1">
      <c r="B19" s="108">
        <v>1150</v>
      </c>
      <c r="C19"/>
      <c r="D19" s="76"/>
      <c r="E19" s="44">
        <v>4120</v>
      </c>
      <c r="F19" s="45" t="s">
        <v>48</v>
      </c>
      <c r="G19" s="40"/>
      <c r="H19" s="424">
        <v>1265</v>
      </c>
      <c r="I19" s="206"/>
      <c r="J19" s="97">
        <v>1499</v>
      </c>
      <c r="K19" s="249"/>
      <c r="L19" s="224">
        <v>1265</v>
      </c>
      <c r="M19" s="514"/>
      <c r="N19" s="303" t="s">
        <v>157</v>
      </c>
      <c r="O19" s="132">
        <f t="shared" si="1"/>
        <v>0</v>
      </c>
      <c r="P19" s="299"/>
    </row>
    <row r="20" spans="2:16" s="36" customFormat="1" ht="16.95" customHeight="1">
      <c r="B20" s="108">
        <v>802</v>
      </c>
      <c r="C20"/>
      <c r="D20" s="76"/>
      <c r="E20" s="44">
        <v>4124</v>
      </c>
      <c r="F20" s="45" t="s">
        <v>38</v>
      </c>
      <c r="G20" s="40"/>
      <c r="H20" s="424">
        <v>882.2</v>
      </c>
      <c r="I20" s="206"/>
      <c r="J20" s="97" t="s">
        <v>152</v>
      </c>
      <c r="K20" s="249"/>
      <c r="L20" s="224">
        <v>882.2</v>
      </c>
      <c r="M20" s="514"/>
      <c r="N20" s="304"/>
      <c r="O20" s="132">
        <f t="shared" si="1"/>
        <v>0</v>
      </c>
      <c r="P20" s="299"/>
    </row>
    <row r="21" spans="2:16" s="36" customFormat="1" ht="16.95" customHeight="1">
      <c r="B21" s="108">
        <v>95</v>
      </c>
      <c r="C21"/>
      <c r="D21" s="76"/>
      <c r="E21" s="44">
        <v>4125</v>
      </c>
      <c r="F21" s="45" t="s">
        <v>116</v>
      </c>
      <c r="G21" s="40"/>
      <c r="H21" s="424">
        <v>1000</v>
      </c>
      <c r="I21" s="206"/>
      <c r="J21" s="97"/>
      <c r="K21" s="249"/>
      <c r="L21" s="224">
        <v>1000</v>
      </c>
      <c r="M21" s="514"/>
      <c r="N21" s="305"/>
      <c r="O21" s="132">
        <f t="shared" si="1"/>
        <v>0</v>
      </c>
      <c r="P21" s="299"/>
    </row>
    <row r="22" spans="2:16" s="36" customFormat="1" ht="16.95" customHeight="1">
      <c r="B22" s="108">
        <v>45</v>
      </c>
      <c r="C22"/>
      <c r="D22" s="76"/>
      <c r="E22" s="44">
        <v>4129</v>
      </c>
      <c r="F22" s="45" t="s">
        <v>6</v>
      </c>
      <c r="G22" s="40"/>
      <c r="H22" s="424">
        <v>100</v>
      </c>
      <c r="I22" s="206"/>
      <c r="J22" s="97"/>
      <c r="K22" s="249"/>
      <c r="L22" s="224">
        <v>100</v>
      </c>
      <c r="M22" s="514"/>
      <c r="N22" s="305"/>
      <c r="O22" s="132">
        <f t="shared" si="1"/>
        <v>0</v>
      </c>
      <c r="P22" s="299"/>
    </row>
    <row r="23" spans="2:16" s="36" customFormat="1" ht="16.95" customHeight="1">
      <c r="B23" s="108">
        <v>117</v>
      </c>
      <c r="C23"/>
      <c r="D23" s="76"/>
      <c r="E23" s="44">
        <v>4130</v>
      </c>
      <c r="F23" s="45" t="s">
        <v>7</v>
      </c>
      <c r="G23" s="40"/>
      <c r="H23" s="424">
        <v>200</v>
      </c>
      <c r="I23" s="206"/>
      <c r="J23" s="97"/>
      <c r="K23" s="249"/>
      <c r="L23" s="224">
        <v>200</v>
      </c>
      <c r="M23" s="514"/>
      <c r="N23" s="305"/>
      <c r="O23" s="132">
        <f t="shared" si="1"/>
        <v>0</v>
      </c>
      <c r="P23" s="299"/>
    </row>
    <row r="24" spans="2:16" s="36" customFormat="1" ht="16.95" customHeight="1">
      <c r="B24" s="108">
        <v>428</v>
      </c>
      <c r="C24"/>
      <c r="D24" s="76"/>
      <c r="E24" s="44">
        <v>4135</v>
      </c>
      <c r="F24" s="45" t="s">
        <v>8</v>
      </c>
      <c r="G24" s="40"/>
      <c r="H24" s="424">
        <v>470</v>
      </c>
      <c r="I24" s="206"/>
      <c r="J24" s="97">
        <v>99</v>
      </c>
      <c r="K24" s="249"/>
      <c r="L24" s="490">
        <v>470</v>
      </c>
      <c r="M24" s="514"/>
      <c r="N24" s="305"/>
      <c r="O24" s="132">
        <f t="shared" si="1"/>
        <v>0</v>
      </c>
      <c r="P24" s="299"/>
    </row>
    <row r="25" spans="2:16" s="36" customFormat="1" ht="16.95" customHeight="1">
      <c r="B25" s="108">
        <v>0</v>
      </c>
      <c r="C25"/>
      <c r="D25" s="76"/>
      <c r="E25" s="44">
        <v>4137</v>
      </c>
      <c r="F25" s="45" t="s">
        <v>9</v>
      </c>
      <c r="G25" s="93"/>
      <c r="H25" s="424"/>
      <c r="I25" s="206"/>
      <c r="J25" s="97"/>
      <c r="K25" s="253"/>
      <c r="L25" s="490"/>
      <c r="M25" s="514"/>
      <c r="N25" s="306"/>
      <c r="O25" s="132">
        <f t="shared" si="1"/>
        <v>0</v>
      </c>
      <c r="P25" s="299"/>
    </row>
    <row r="26" spans="2:16" s="36" customFormat="1" ht="16.95" customHeight="1">
      <c r="B26" s="108">
        <v>472</v>
      </c>
      <c r="C26"/>
      <c r="D26" s="76"/>
      <c r="E26" s="44">
        <v>4137</v>
      </c>
      <c r="F26" s="45" t="s">
        <v>10</v>
      </c>
      <c r="G26" s="93"/>
      <c r="H26" s="424">
        <v>520</v>
      </c>
      <c r="I26" s="206"/>
      <c r="J26" s="97">
        <v>94</v>
      </c>
      <c r="K26" s="253"/>
      <c r="L26" s="490">
        <v>520</v>
      </c>
      <c r="M26" s="514"/>
      <c r="N26" s="306"/>
      <c r="O26" s="132">
        <f t="shared" si="1"/>
        <v>0</v>
      </c>
      <c r="P26" s="299"/>
    </row>
    <row r="27" spans="2:16" s="36" customFormat="1" ht="16.95" customHeight="1">
      <c r="B27" s="108">
        <v>0</v>
      </c>
      <c r="C27"/>
      <c r="D27" s="76"/>
      <c r="E27" s="44">
        <v>4137</v>
      </c>
      <c r="F27" s="45" t="s">
        <v>11</v>
      </c>
      <c r="G27" s="93"/>
      <c r="H27" s="424"/>
      <c r="I27" s="206"/>
      <c r="J27" s="97"/>
      <c r="K27" s="253"/>
      <c r="L27" s="490"/>
      <c r="M27" s="514"/>
      <c r="N27" s="306"/>
      <c r="O27" s="132">
        <f t="shared" si="1"/>
        <v>0</v>
      </c>
      <c r="P27" s="299"/>
    </row>
    <row r="28" spans="2:16" s="36" customFormat="1" ht="16.95" customHeight="1">
      <c r="B28" s="108">
        <v>62</v>
      </c>
      <c r="C28"/>
      <c r="D28" s="76"/>
      <c r="E28" s="44">
        <v>4140</v>
      </c>
      <c r="F28" s="45" t="s">
        <v>12</v>
      </c>
      <c r="G28" s="40"/>
      <c r="H28" s="424">
        <v>120</v>
      </c>
      <c r="I28" s="206"/>
      <c r="J28" s="97">
        <v>13</v>
      </c>
      <c r="L28" s="224">
        <v>120</v>
      </c>
      <c r="M28" s="514"/>
      <c r="N28" s="306"/>
      <c r="O28" s="132">
        <f t="shared" si="1"/>
        <v>0</v>
      </c>
      <c r="P28" s="307"/>
    </row>
    <row r="29" spans="2:16" s="36" customFormat="1" ht="16.95" customHeight="1">
      <c r="B29" s="108">
        <v>253</v>
      </c>
      <c r="C29"/>
      <c r="D29" s="76"/>
      <c r="E29" s="44">
        <v>4141</v>
      </c>
      <c r="F29" s="45" t="s">
        <v>13</v>
      </c>
      <c r="G29" s="40"/>
      <c r="H29" s="424">
        <v>280</v>
      </c>
      <c r="I29" s="206"/>
      <c r="J29" s="97">
        <v>215</v>
      </c>
      <c r="K29" s="249"/>
      <c r="L29" s="224">
        <v>280</v>
      </c>
      <c r="M29" s="514"/>
      <c r="N29" s="303"/>
      <c r="O29" s="132">
        <f t="shared" si="1"/>
        <v>0</v>
      </c>
      <c r="P29" s="307"/>
    </row>
    <row r="30" spans="2:16" s="36" customFormat="1" ht="16.95" customHeight="1">
      <c r="B30" s="108">
        <v>464</v>
      </c>
      <c r="C30"/>
      <c r="D30" s="76"/>
      <c r="E30" s="44">
        <v>4142</v>
      </c>
      <c r="F30" s="45" t="s">
        <v>99</v>
      </c>
      <c r="G30" s="40"/>
      <c r="H30" s="424">
        <v>510</v>
      </c>
      <c r="I30" s="206"/>
      <c r="J30" s="97"/>
      <c r="K30" s="249"/>
      <c r="L30" s="224">
        <v>510</v>
      </c>
      <c r="M30" s="514"/>
      <c r="N30" s="306"/>
      <c r="O30" s="132">
        <f t="shared" si="1"/>
        <v>0</v>
      </c>
      <c r="P30" s="307"/>
    </row>
    <row r="31" spans="2:16" s="36" customFormat="1" ht="16.95" customHeight="1">
      <c r="B31" s="108">
        <v>226</v>
      </c>
      <c r="C31"/>
      <c r="D31" s="76"/>
      <c r="E31" s="44">
        <v>4146</v>
      </c>
      <c r="F31" s="45" t="s">
        <v>113</v>
      </c>
      <c r="G31" s="40"/>
      <c r="H31" s="424">
        <v>610</v>
      </c>
      <c r="I31" s="206"/>
      <c r="J31" s="97">
        <v>0</v>
      </c>
      <c r="K31" s="249"/>
      <c r="L31" s="224">
        <v>610</v>
      </c>
      <c r="M31" s="514"/>
      <c r="N31" s="308"/>
      <c r="O31" s="132">
        <f t="shared" si="1"/>
        <v>0</v>
      </c>
      <c r="P31" s="307"/>
    </row>
    <row r="32" spans="2:16" s="36" customFormat="1" ht="16.95" customHeight="1">
      <c r="B32" s="432">
        <f>SUM(B15:B31)</f>
        <v>6984</v>
      </c>
      <c r="C32"/>
      <c r="D32" s="76"/>
      <c r="E32" s="44"/>
      <c r="F32" s="45"/>
      <c r="G32" s="40"/>
      <c r="H32" s="428">
        <v>9169</v>
      </c>
      <c r="I32" s="206"/>
      <c r="J32" s="300">
        <f>SUM(J15:J31)</f>
        <v>4226</v>
      </c>
      <c r="K32" s="249"/>
      <c r="L32" s="223">
        <f>SUM(L14:L31)</f>
        <v>9449.2000000000007</v>
      </c>
      <c r="M32" s="514">
        <f>L32/L93</f>
        <v>7.0511050651368326E-2</v>
      </c>
      <c r="N32" s="309"/>
      <c r="O32" s="98">
        <f>SUM(O14:O31)</f>
        <v>280.20000000000005</v>
      </c>
      <c r="P32" s="307"/>
    </row>
    <row r="33" spans="2:16" s="62" customFormat="1" ht="18" customHeight="1">
      <c r="B33" s="221"/>
      <c r="C33"/>
      <c r="D33" s="75"/>
      <c r="E33" s="63"/>
      <c r="F33" s="71" t="s">
        <v>14</v>
      </c>
      <c r="G33" s="72"/>
      <c r="H33" s="102"/>
      <c r="I33" s="207"/>
      <c r="J33" s="221"/>
      <c r="K33" s="254"/>
      <c r="L33" s="221"/>
      <c r="M33" s="517"/>
      <c r="N33" s="310"/>
      <c r="O33" s="102"/>
      <c r="P33" s="311"/>
    </row>
    <row r="34" spans="2:16" s="36" customFormat="1" ht="18" customHeight="1">
      <c r="B34" s="108">
        <v>1500</v>
      </c>
      <c r="C34"/>
      <c r="D34" s="76"/>
      <c r="E34" s="44">
        <v>4201</v>
      </c>
      <c r="F34" s="45" t="s">
        <v>15</v>
      </c>
      <c r="G34" s="40"/>
      <c r="H34" s="424">
        <v>1500</v>
      </c>
      <c r="I34" s="206"/>
      <c r="J34" s="97">
        <v>1500</v>
      </c>
      <c r="K34" s="249"/>
      <c r="L34" s="224">
        <v>1500</v>
      </c>
      <c r="M34" s="514"/>
      <c r="N34" s="297"/>
      <c r="O34" s="132">
        <f>L34-H34</f>
        <v>0</v>
      </c>
      <c r="P34" s="307"/>
    </row>
    <row r="35" spans="2:16" s="36" customFormat="1" ht="16.95" customHeight="1">
      <c r="B35" s="108">
        <v>1500</v>
      </c>
      <c r="C35"/>
      <c r="D35" s="76"/>
      <c r="E35" s="44">
        <v>4202</v>
      </c>
      <c r="F35" s="45" t="s">
        <v>16</v>
      </c>
      <c r="G35" s="40"/>
      <c r="H35" s="424">
        <v>1500</v>
      </c>
      <c r="I35" s="206"/>
      <c r="J35" s="97">
        <v>1500</v>
      </c>
      <c r="K35" s="249"/>
      <c r="L35" s="224">
        <v>1500</v>
      </c>
      <c r="M35" s="514"/>
      <c r="N35" s="306"/>
      <c r="O35" s="132">
        <f>L35-H35</f>
        <v>0</v>
      </c>
      <c r="P35" s="307"/>
    </row>
    <row r="36" spans="2:16" s="36" customFormat="1" ht="16.95" customHeight="1">
      <c r="B36" s="108">
        <v>0</v>
      </c>
      <c r="C36"/>
      <c r="D36" s="76"/>
      <c r="E36" s="44">
        <v>4207</v>
      </c>
      <c r="F36" s="45" t="s">
        <v>19</v>
      </c>
      <c r="G36" s="43"/>
      <c r="H36" s="424">
        <v>0</v>
      </c>
      <c r="I36" s="206"/>
      <c r="J36" s="225"/>
      <c r="K36" s="249"/>
      <c r="L36" s="224">
        <v>0</v>
      </c>
      <c r="M36" s="514"/>
      <c r="N36" s="306"/>
      <c r="O36" s="132">
        <f>L36-H36</f>
        <v>0</v>
      </c>
      <c r="P36" s="307"/>
    </row>
    <row r="37" spans="2:16" s="36" customFormat="1" ht="16.95" customHeight="1">
      <c r="B37" s="432">
        <f>SUM(B34:B36)</f>
        <v>3000</v>
      </c>
      <c r="C37"/>
      <c r="D37" s="76"/>
      <c r="E37" s="44"/>
      <c r="F37" s="45"/>
      <c r="G37" s="40"/>
      <c r="H37" s="428">
        <v>3000</v>
      </c>
      <c r="I37" s="206"/>
      <c r="J37" s="300">
        <f>SUM(J34:J36)</f>
        <v>3000</v>
      </c>
      <c r="K37" s="249"/>
      <c r="L37" s="223">
        <f>SUM(L34:L36)</f>
        <v>3000</v>
      </c>
      <c r="M37" s="514">
        <f>L37/L93</f>
        <v>2.2386355665464267E-2</v>
      </c>
      <c r="N37" s="312"/>
      <c r="O37" s="98">
        <f>SUM(O34:O36)</f>
        <v>0</v>
      </c>
      <c r="P37" s="307"/>
    </row>
    <row r="38" spans="2:16" s="62" customFormat="1" ht="16.95" customHeight="1">
      <c r="B38" s="97"/>
      <c r="C38"/>
      <c r="D38" s="75"/>
      <c r="E38" s="44"/>
      <c r="F38" s="71" t="s">
        <v>22</v>
      </c>
      <c r="G38" s="72"/>
      <c r="H38" s="102"/>
      <c r="I38" s="207"/>
      <c r="J38" s="225"/>
      <c r="K38" s="249"/>
      <c r="L38" s="97"/>
      <c r="M38" s="514"/>
      <c r="N38" s="297"/>
      <c r="O38" s="225"/>
      <c r="P38" s="307"/>
    </row>
    <row r="39" spans="2:16" s="36" customFormat="1" ht="16.95" customHeight="1">
      <c r="B39" s="108">
        <v>2000</v>
      </c>
      <c r="C39"/>
      <c r="D39" s="76"/>
      <c r="E39" s="44">
        <v>4203</v>
      </c>
      <c r="F39" s="45" t="s">
        <v>17</v>
      </c>
      <c r="G39" s="40"/>
      <c r="H39" s="424">
        <v>2000</v>
      </c>
      <c r="I39" s="206"/>
      <c r="J39" s="97">
        <v>2000</v>
      </c>
      <c r="K39" s="249"/>
      <c r="L39" s="224">
        <v>2000</v>
      </c>
      <c r="M39" s="514"/>
      <c r="N39" s="306"/>
      <c r="O39" s="132">
        <f t="shared" ref="O39:O49" si="2">L39-H39</f>
        <v>0</v>
      </c>
      <c r="P39" s="307"/>
    </row>
    <row r="40" spans="2:16" s="36" customFormat="1" ht="16.95" customHeight="1">
      <c r="B40" s="108">
        <v>1500</v>
      </c>
      <c r="C40"/>
      <c r="D40" s="76"/>
      <c r="E40" s="44">
        <v>4204</v>
      </c>
      <c r="F40" s="45" t="s">
        <v>18</v>
      </c>
      <c r="G40" s="40"/>
      <c r="H40" s="424">
        <v>0</v>
      </c>
      <c r="I40" s="206"/>
      <c r="J40" s="97"/>
      <c r="K40" s="249"/>
      <c r="L40" s="224">
        <v>0</v>
      </c>
      <c r="M40" s="514"/>
      <c r="N40" s="306"/>
      <c r="O40" s="132">
        <f t="shared" si="2"/>
        <v>0</v>
      </c>
      <c r="P40" s="307"/>
    </row>
    <row r="41" spans="2:16" s="36" customFormat="1" ht="16.95" customHeight="1">
      <c r="B41" s="108">
        <v>1500</v>
      </c>
      <c r="C41"/>
      <c r="D41" s="76"/>
      <c r="E41" s="44">
        <v>4210</v>
      </c>
      <c r="F41" s="45" t="s">
        <v>20</v>
      </c>
      <c r="G41" s="40"/>
      <c r="H41" s="424">
        <v>1500</v>
      </c>
      <c r="I41" s="206"/>
      <c r="J41" s="97">
        <v>1500</v>
      </c>
      <c r="K41" s="249"/>
      <c r="L41" s="224">
        <v>1500</v>
      </c>
      <c r="M41" s="514"/>
      <c r="N41" s="304"/>
      <c r="O41" s="132">
        <f t="shared" si="2"/>
        <v>0</v>
      </c>
      <c r="P41" s="307"/>
    </row>
    <row r="42" spans="2:16" s="36" customFormat="1" ht="16.95" customHeight="1">
      <c r="B42" s="108">
        <v>500</v>
      </c>
      <c r="C42"/>
      <c r="D42" s="76"/>
      <c r="E42" s="44">
        <v>4212</v>
      </c>
      <c r="F42" s="45" t="s">
        <v>21</v>
      </c>
      <c r="G42" s="40"/>
      <c r="H42" s="424">
        <v>0</v>
      </c>
      <c r="I42" s="206"/>
      <c r="J42" s="97"/>
      <c r="K42" s="249"/>
      <c r="L42" s="224">
        <v>0</v>
      </c>
      <c r="M42" s="514"/>
      <c r="N42" s="304"/>
      <c r="O42" s="132">
        <f t="shared" si="2"/>
        <v>0</v>
      </c>
      <c r="P42" s="307"/>
    </row>
    <row r="43" spans="2:16" s="36" customFormat="1" ht="16.95" customHeight="1">
      <c r="B43" s="108">
        <v>0</v>
      </c>
      <c r="C43"/>
      <c r="D43" s="76"/>
      <c r="E43" s="44">
        <v>4215</v>
      </c>
      <c r="F43" s="45" t="s">
        <v>118</v>
      </c>
      <c r="G43" s="40"/>
      <c r="H43" s="424">
        <v>2880</v>
      </c>
      <c r="I43" s="206"/>
      <c r="J43" s="97">
        <v>2880</v>
      </c>
      <c r="K43" s="249"/>
      <c r="L43" s="224">
        <v>2880</v>
      </c>
      <c r="M43" s="514"/>
      <c r="N43" s="306"/>
      <c r="O43" s="132">
        <f t="shared" si="2"/>
        <v>0</v>
      </c>
      <c r="P43" s="307"/>
    </row>
    <row r="44" spans="2:16" s="36" customFormat="1" ht="16.95" customHeight="1">
      <c r="B44" s="108">
        <v>1408</v>
      </c>
      <c r="C44"/>
      <c r="D44" s="76"/>
      <c r="E44" s="44">
        <v>4206</v>
      </c>
      <c r="F44" s="45" t="s">
        <v>55</v>
      </c>
      <c r="G44" s="40"/>
      <c r="H44" s="424">
        <v>0</v>
      </c>
      <c r="I44" s="206"/>
      <c r="J44" s="97"/>
      <c r="K44" s="249"/>
      <c r="L44" s="224">
        <v>0</v>
      </c>
      <c r="M44" s="514"/>
      <c r="N44" s="306"/>
      <c r="O44" s="132">
        <f t="shared" si="2"/>
        <v>0</v>
      </c>
      <c r="P44" s="307"/>
    </row>
    <row r="45" spans="2:16" s="36" customFormat="1" ht="16.95" customHeight="1">
      <c r="B45" s="108">
        <v>250</v>
      </c>
      <c r="C45"/>
      <c r="D45" s="76"/>
      <c r="E45" s="38">
        <v>4211</v>
      </c>
      <c r="F45" s="45" t="s">
        <v>56</v>
      </c>
      <c r="G45" s="40"/>
      <c r="H45" s="424">
        <v>0</v>
      </c>
      <c r="I45" s="206"/>
      <c r="J45" s="97"/>
      <c r="K45" s="249"/>
      <c r="L45" s="224">
        <v>0</v>
      </c>
      <c r="M45" s="514"/>
      <c r="N45" s="304"/>
      <c r="O45" s="132">
        <f t="shared" si="2"/>
        <v>0</v>
      </c>
      <c r="P45" s="307"/>
    </row>
    <row r="46" spans="2:16" s="36" customFormat="1" ht="16.95" customHeight="1">
      <c r="B46" s="108">
        <v>0</v>
      </c>
      <c r="C46"/>
      <c r="D46" s="76"/>
      <c r="E46" s="38">
        <v>4216</v>
      </c>
      <c r="F46" s="45" t="s">
        <v>54</v>
      </c>
      <c r="G46" s="40"/>
      <c r="H46" s="424">
        <v>0</v>
      </c>
      <c r="I46" s="206"/>
      <c r="J46" s="97"/>
      <c r="K46" s="249"/>
      <c r="L46" s="224">
        <v>0</v>
      </c>
      <c r="M46" s="514"/>
      <c r="N46" s="304"/>
      <c r="O46" s="132">
        <f t="shared" si="2"/>
        <v>0</v>
      </c>
      <c r="P46" s="307"/>
    </row>
    <row r="47" spans="2:16" s="36" customFormat="1" ht="16.95" customHeight="1">
      <c r="B47" s="108">
        <v>810</v>
      </c>
      <c r="C47"/>
      <c r="D47" s="76"/>
      <c r="E47" s="38">
        <v>4217</v>
      </c>
      <c r="F47" s="112" t="s">
        <v>88</v>
      </c>
      <c r="G47" s="40"/>
      <c r="H47" s="424">
        <v>810</v>
      </c>
      <c r="I47" s="206"/>
      <c r="J47" s="97">
        <v>608</v>
      </c>
      <c r="K47" s="249"/>
      <c r="L47" s="224">
        <v>810</v>
      </c>
      <c r="M47" s="514"/>
      <c r="N47" s="306"/>
      <c r="O47" s="132">
        <f t="shared" si="2"/>
        <v>0</v>
      </c>
      <c r="P47" s="307"/>
    </row>
    <row r="48" spans="2:16" s="36" customFormat="1" ht="16.95" customHeight="1">
      <c r="B48" s="108">
        <v>50</v>
      </c>
      <c r="C48"/>
      <c r="D48" s="76"/>
      <c r="E48" s="38">
        <v>4401</v>
      </c>
      <c r="F48" s="45" t="s">
        <v>23</v>
      </c>
      <c r="G48" s="40"/>
      <c r="H48" s="424">
        <v>0</v>
      </c>
      <c r="I48" s="206"/>
      <c r="J48" s="97"/>
      <c r="K48" s="249"/>
      <c r="L48" s="224">
        <v>0</v>
      </c>
      <c r="M48" s="514"/>
      <c r="N48" s="304"/>
      <c r="O48" s="132">
        <f t="shared" si="2"/>
        <v>0</v>
      </c>
      <c r="P48" s="307"/>
    </row>
    <row r="49" spans="2:16" s="36" customFormat="1" ht="16.95" customHeight="1">
      <c r="B49" s="108">
        <v>1000</v>
      </c>
      <c r="C49"/>
      <c r="D49" s="76"/>
      <c r="E49" s="44">
        <v>4405</v>
      </c>
      <c r="F49" s="45" t="s">
        <v>24</v>
      </c>
      <c r="G49" s="40"/>
      <c r="H49" s="424">
        <v>1000</v>
      </c>
      <c r="I49" s="206"/>
      <c r="J49" s="97">
        <v>500</v>
      </c>
      <c r="K49" s="249"/>
      <c r="L49" s="224">
        <v>1000</v>
      </c>
      <c r="M49" s="514"/>
      <c r="N49" s="304"/>
      <c r="O49" s="132">
        <f t="shared" si="2"/>
        <v>0</v>
      </c>
      <c r="P49" s="307"/>
    </row>
    <row r="50" spans="2:16" s="36" customFormat="1" ht="16.95" customHeight="1">
      <c r="B50" s="432">
        <f>SUM(B39:B49)</f>
        <v>9018</v>
      </c>
      <c r="C50"/>
      <c r="D50" s="76"/>
      <c r="E50" s="44"/>
      <c r="F50" s="45"/>
      <c r="G50" s="40"/>
      <c r="H50" s="428">
        <v>8190</v>
      </c>
      <c r="I50" s="206"/>
      <c r="J50" s="300">
        <f>SUM(J39:J49)</f>
        <v>7488</v>
      </c>
      <c r="K50" s="249"/>
      <c r="L50" s="223">
        <f>SUM(L39:L49)</f>
        <v>8190</v>
      </c>
      <c r="M50" s="514">
        <f>L50/L93</f>
        <v>6.1114750966717452E-2</v>
      </c>
      <c r="N50" s="313"/>
      <c r="O50" s="98">
        <f>SUM(O39:O49)</f>
        <v>0</v>
      </c>
      <c r="P50" s="307"/>
    </row>
    <row r="51" spans="2:16" s="62" customFormat="1" ht="16.95" customHeight="1">
      <c r="B51" s="225"/>
      <c r="C51"/>
      <c r="D51" s="75"/>
      <c r="E51" s="44"/>
      <c r="F51" s="71" t="s">
        <v>25</v>
      </c>
      <c r="G51" s="72"/>
      <c r="H51" s="102"/>
      <c r="I51" s="207"/>
      <c r="J51" s="225"/>
      <c r="K51" s="249"/>
      <c r="L51" s="225"/>
      <c r="M51" s="514"/>
      <c r="N51" s="314"/>
      <c r="O51" s="102"/>
      <c r="P51" s="307"/>
    </row>
    <row r="52" spans="2:16" s="36" customFormat="1" ht="16.95" customHeight="1">
      <c r="B52" s="447">
        <v>1549</v>
      </c>
      <c r="C52"/>
      <c r="D52" s="76"/>
      <c r="E52" s="38">
        <v>4319</v>
      </c>
      <c r="F52" s="45" t="s">
        <v>109</v>
      </c>
      <c r="G52" s="40"/>
      <c r="H52" s="424">
        <v>2500</v>
      </c>
      <c r="I52" s="206"/>
      <c r="J52" s="103">
        <v>718</v>
      </c>
      <c r="K52" s="249"/>
      <c r="L52" s="226">
        <v>2500</v>
      </c>
      <c r="M52" s="514"/>
      <c r="N52" s="315"/>
      <c r="O52" s="132">
        <f>L52-H52</f>
        <v>0</v>
      </c>
      <c r="P52" s="307"/>
    </row>
    <row r="53" spans="2:16" s="36" customFormat="1" ht="16.95" customHeight="1">
      <c r="B53" s="447">
        <v>0</v>
      </c>
      <c r="C53"/>
      <c r="D53" s="76"/>
      <c r="E53" s="38">
        <v>4311</v>
      </c>
      <c r="F53" s="138" t="s">
        <v>103</v>
      </c>
      <c r="G53" s="40"/>
      <c r="H53" s="424">
        <v>1450</v>
      </c>
      <c r="I53" s="206"/>
      <c r="J53" s="230">
        <v>1415</v>
      </c>
      <c r="K53" s="249"/>
      <c r="L53" s="226">
        <v>1450</v>
      </c>
      <c r="M53" s="514"/>
      <c r="N53" s="304"/>
      <c r="O53" s="132">
        <f>L53-H53</f>
        <v>0</v>
      </c>
      <c r="P53" s="307"/>
    </row>
    <row r="54" spans="2:16" s="36" customFormat="1" ht="16.95" customHeight="1">
      <c r="B54" s="432">
        <f>SUM(B51:B53)</f>
        <v>1549</v>
      </c>
      <c r="C54"/>
      <c r="D54" s="76"/>
      <c r="E54" s="38"/>
      <c r="F54" s="39"/>
      <c r="G54" s="40"/>
      <c r="H54" s="428">
        <v>3950</v>
      </c>
      <c r="I54" s="162"/>
      <c r="J54" s="300">
        <f>SUM(J51:J53)</f>
        <v>2133</v>
      </c>
      <c r="K54" s="249"/>
      <c r="L54" s="223">
        <f>SUM(L51:L53)</f>
        <v>3950</v>
      </c>
      <c r="M54" s="514">
        <f>L54/L93</f>
        <v>2.9475368292861286E-2</v>
      </c>
      <c r="N54" s="120"/>
      <c r="O54" s="98">
        <f>SUM(O52:O53)</f>
        <v>0</v>
      </c>
      <c r="P54" s="307"/>
    </row>
    <row r="55" spans="2:16" s="156" customFormat="1" ht="10.050000000000001" customHeight="1">
      <c r="B55" s="99"/>
      <c r="C55" s="152"/>
      <c r="D55" s="153"/>
      <c r="E55" s="154"/>
      <c r="F55" s="138"/>
      <c r="G55" s="155"/>
      <c r="H55" s="99"/>
      <c r="I55" s="99"/>
      <c r="J55" s="99"/>
      <c r="K55" s="99"/>
      <c r="M55" s="518"/>
      <c r="O55" s="362"/>
      <c r="P55" s="317"/>
    </row>
    <row r="56" spans="2:16" s="36" customFormat="1" ht="16.95" customHeight="1">
      <c r="B56" s="103">
        <f>B13+B32+B37+B50+B54</f>
        <v>66228</v>
      </c>
      <c r="C56"/>
      <c r="D56" s="76"/>
      <c r="E56" s="38"/>
      <c r="F56" s="46" t="s">
        <v>51</v>
      </c>
      <c r="G56" s="40"/>
      <c r="H56" s="103">
        <v>76600</v>
      </c>
      <c r="I56" s="99"/>
      <c r="J56" s="103">
        <f>J54+J50+J37+J32+J13</f>
        <v>29030</v>
      </c>
      <c r="K56" s="99"/>
      <c r="L56" s="103">
        <f>L54+L50+L37+L32+L13</f>
        <v>76880.2</v>
      </c>
      <c r="M56" s="518"/>
      <c r="N56" s="316" t="s">
        <v>133</v>
      </c>
      <c r="O56" s="99">
        <f>O12+O32+O37+O50+O54</f>
        <v>280.20000000000005</v>
      </c>
      <c r="P56" s="307"/>
    </row>
    <row r="57" spans="2:16" s="36" customFormat="1" ht="15" customHeight="1" thickBot="1">
      <c r="B57" s="402"/>
      <c r="C57"/>
      <c r="D57" s="81"/>
      <c r="E57" s="82"/>
      <c r="F57" s="83"/>
      <c r="G57" s="84"/>
      <c r="H57" s="104"/>
      <c r="I57" s="104"/>
      <c r="J57" s="104"/>
      <c r="K57" s="104"/>
      <c r="L57" s="104"/>
      <c r="M57" s="519"/>
      <c r="N57" s="361"/>
      <c r="O57" s="104"/>
      <c r="P57" s="327"/>
    </row>
    <row r="58" spans="2:16" s="36" customFormat="1" ht="7.95" customHeight="1" thickTop="1">
      <c r="B58" s="403"/>
      <c r="C58"/>
      <c r="E58" s="48"/>
      <c r="F58" s="37"/>
      <c r="G58" s="37"/>
      <c r="H58" s="105"/>
      <c r="I58" s="42"/>
      <c r="J58" s="162"/>
      <c r="K58" s="358"/>
      <c r="L58" s="162"/>
      <c r="M58" s="358"/>
      <c r="N58" s="359"/>
      <c r="O58" s="194"/>
      <c r="P58" s="319"/>
    </row>
    <row r="59" spans="2:16" s="36" customFormat="1" ht="7.95" customHeight="1" thickBot="1">
      <c r="B59" s="404"/>
      <c r="C59"/>
      <c r="D59" s="86"/>
      <c r="E59" s="87"/>
      <c r="F59" s="85"/>
      <c r="G59" s="85"/>
      <c r="H59" s="88"/>
      <c r="I59" s="162"/>
      <c r="J59" s="195"/>
      <c r="K59" s="195"/>
      <c r="L59" s="195"/>
      <c r="M59" s="505"/>
      <c r="N59" s="320"/>
      <c r="O59" s="363"/>
      <c r="P59" s="360"/>
    </row>
    <row r="60" spans="2:16" s="36" customFormat="1" ht="15" customHeight="1" thickTop="1">
      <c r="B60" s="227"/>
      <c r="C60"/>
      <c r="D60" s="77"/>
      <c r="E60" s="78"/>
      <c r="F60" s="79"/>
      <c r="G60" s="80"/>
      <c r="H60" s="106"/>
      <c r="I60" s="423"/>
      <c r="J60" s="227"/>
      <c r="K60" s="255"/>
      <c r="L60" s="227"/>
      <c r="M60" s="520"/>
      <c r="N60" s="296"/>
      <c r="O60" s="419"/>
      <c r="P60" s="307"/>
    </row>
    <row r="61" spans="2:16" s="36" customFormat="1" ht="16.95" customHeight="1">
      <c r="B61" s="103">
        <f>B56</f>
        <v>66228</v>
      </c>
      <c r="C61"/>
      <c r="D61" s="76"/>
      <c r="E61" s="38"/>
      <c r="F61" s="46" t="s">
        <v>52</v>
      </c>
      <c r="G61" s="40"/>
      <c r="H61" s="103">
        <v>76600</v>
      </c>
      <c r="I61" s="162"/>
      <c r="J61" s="103">
        <f>J56</f>
        <v>29030</v>
      </c>
      <c r="K61" s="256"/>
      <c r="L61" s="103">
        <f>L56</f>
        <v>76880.2</v>
      </c>
      <c r="M61" s="513"/>
      <c r="N61" s="296" t="s">
        <v>131</v>
      </c>
      <c r="O61" s="103">
        <f>O56</f>
        <v>280.20000000000005</v>
      </c>
      <c r="P61" s="311"/>
    </row>
    <row r="62" spans="2:16" s="62" customFormat="1" ht="16.95" customHeight="1">
      <c r="B62" s="221"/>
      <c r="C62"/>
      <c r="D62" s="75"/>
      <c r="E62" s="63"/>
      <c r="F62" s="71" t="s">
        <v>26</v>
      </c>
      <c r="G62" s="72"/>
      <c r="H62" s="102"/>
      <c r="I62" s="204"/>
      <c r="J62" s="103"/>
      <c r="K62" s="256"/>
      <c r="L62" s="103"/>
      <c r="M62" s="513"/>
      <c r="N62" s="321"/>
      <c r="O62" s="97"/>
      <c r="P62" s="307"/>
    </row>
    <row r="63" spans="2:16" s="36" customFormat="1" ht="16.95" customHeight="1">
      <c r="B63" s="108">
        <v>2737</v>
      </c>
      <c r="C63"/>
      <c r="D63" s="76"/>
      <c r="E63" s="44">
        <v>4301</v>
      </c>
      <c r="F63" s="45" t="s">
        <v>27</v>
      </c>
      <c r="G63" s="40"/>
      <c r="H63" s="424">
        <v>2920</v>
      </c>
      <c r="I63" s="208"/>
      <c r="J63" s="103">
        <v>745</v>
      </c>
      <c r="K63" s="256"/>
      <c r="L63" s="226">
        <v>2920</v>
      </c>
      <c r="M63" s="513"/>
      <c r="N63" s="322"/>
      <c r="O63" s="132">
        <f t="shared" ref="O63:O75" si="3">L63-H63</f>
        <v>0</v>
      </c>
      <c r="P63" s="307"/>
    </row>
    <row r="64" spans="2:16" s="36" customFormat="1" ht="16.95" customHeight="1">
      <c r="B64" s="108">
        <v>81</v>
      </c>
      <c r="C64"/>
      <c r="D64" s="76"/>
      <c r="E64" s="44">
        <v>4302</v>
      </c>
      <c r="F64" s="45" t="s">
        <v>110</v>
      </c>
      <c r="G64" s="40"/>
      <c r="H64" s="424">
        <v>300</v>
      </c>
      <c r="I64" s="162"/>
      <c r="J64" s="97">
        <v>181</v>
      </c>
      <c r="K64" s="249"/>
      <c r="L64" s="224">
        <v>300</v>
      </c>
      <c r="M64" s="514"/>
      <c r="N64" s="304"/>
      <c r="O64" s="132">
        <f t="shared" si="3"/>
        <v>0</v>
      </c>
      <c r="P64" s="307"/>
    </row>
    <row r="65" spans="2:16" s="36" customFormat="1" ht="16.95" customHeight="1">
      <c r="B65" s="108">
        <v>300</v>
      </c>
      <c r="C65"/>
      <c r="D65" s="76"/>
      <c r="E65" s="44">
        <v>4303</v>
      </c>
      <c r="F65" s="45" t="s">
        <v>104</v>
      </c>
      <c r="G65" s="40"/>
      <c r="H65" s="424">
        <v>4225</v>
      </c>
      <c r="I65" s="206"/>
      <c r="J65" s="97"/>
      <c r="K65" s="249"/>
      <c r="L65" s="224">
        <v>4225</v>
      </c>
      <c r="M65" s="514"/>
      <c r="N65" s="306"/>
      <c r="O65" s="132">
        <f t="shared" si="3"/>
        <v>0</v>
      </c>
      <c r="P65" s="307"/>
    </row>
    <row r="66" spans="2:16" s="36" customFormat="1" ht="16.95" customHeight="1">
      <c r="B66" s="108">
        <v>1250</v>
      </c>
      <c r="C66"/>
      <c r="D66" s="76"/>
      <c r="E66" s="44">
        <v>4304</v>
      </c>
      <c r="F66" s="45" t="s">
        <v>28</v>
      </c>
      <c r="G66" s="40"/>
      <c r="H66" s="424">
        <v>1250</v>
      </c>
      <c r="I66" s="162"/>
      <c r="J66" s="97">
        <v>1250</v>
      </c>
      <c r="K66" s="249"/>
      <c r="L66" s="224">
        <v>1250</v>
      </c>
      <c r="M66" s="514"/>
      <c r="N66" s="306"/>
      <c r="O66" s="131">
        <f t="shared" si="3"/>
        <v>0</v>
      </c>
      <c r="P66" s="307"/>
    </row>
    <row r="67" spans="2:16" s="36" customFormat="1" ht="16.95" customHeight="1">
      <c r="B67" s="447">
        <v>88</v>
      </c>
      <c r="C67"/>
      <c r="D67" s="76"/>
      <c r="E67" s="44">
        <v>4305</v>
      </c>
      <c r="F67" s="45" t="s">
        <v>29</v>
      </c>
      <c r="G67" s="40"/>
      <c r="H67" s="424">
        <v>100</v>
      </c>
      <c r="I67" s="206"/>
      <c r="J67" s="103"/>
      <c r="K67" s="249"/>
      <c r="L67" s="226">
        <v>100</v>
      </c>
      <c r="M67" s="514"/>
      <c r="N67" s="306"/>
      <c r="O67" s="131">
        <f t="shared" si="3"/>
        <v>0</v>
      </c>
      <c r="P67" s="307"/>
    </row>
    <row r="68" spans="2:16" s="36" customFormat="1" ht="16.95" customHeight="1">
      <c r="B68" s="447">
        <v>0</v>
      </c>
      <c r="C68"/>
      <c r="D68" s="76"/>
      <c r="E68" s="44">
        <v>4306</v>
      </c>
      <c r="F68" s="112" t="s">
        <v>89</v>
      </c>
      <c r="G68" s="40"/>
      <c r="H68" s="424">
        <v>1000</v>
      </c>
      <c r="I68" s="206"/>
      <c r="J68" s="103"/>
      <c r="K68" s="249"/>
      <c r="L68" s="226">
        <v>1000</v>
      </c>
      <c r="M68" s="514"/>
      <c r="N68" s="306"/>
      <c r="O68" s="132">
        <f t="shared" si="3"/>
        <v>0</v>
      </c>
      <c r="P68" s="307"/>
    </row>
    <row r="69" spans="2:16" s="36" customFormat="1" ht="16.95" customHeight="1">
      <c r="B69" s="108">
        <v>300</v>
      </c>
      <c r="C69"/>
      <c r="D69" s="76"/>
      <c r="E69" s="44"/>
      <c r="F69" s="112" t="s">
        <v>90</v>
      </c>
      <c r="G69" s="40"/>
      <c r="H69" s="424">
        <v>300</v>
      </c>
      <c r="I69" s="206"/>
      <c r="J69" s="97"/>
      <c r="K69" s="249"/>
      <c r="L69" s="224">
        <v>300</v>
      </c>
      <c r="M69" s="514"/>
      <c r="N69" s="306"/>
      <c r="O69" s="132">
        <f t="shared" si="3"/>
        <v>0</v>
      </c>
      <c r="P69" s="307"/>
    </row>
    <row r="70" spans="2:16" s="36" customFormat="1" ht="16.95" customHeight="1">
      <c r="B70" s="108">
        <v>52</v>
      </c>
      <c r="C70"/>
      <c r="D70" s="76"/>
      <c r="E70" s="44">
        <v>4307</v>
      </c>
      <c r="F70" s="112" t="s">
        <v>39</v>
      </c>
      <c r="G70" s="40"/>
      <c r="H70" s="424">
        <v>1300</v>
      </c>
      <c r="I70" s="206"/>
      <c r="J70" s="97">
        <v>299</v>
      </c>
      <c r="K70" s="249"/>
      <c r="L70" s="224">
        <v>1300</v>
      </c>
      <c r="M70" s="514"/>
      <c r="N70" s="306"/>
      <c r="O70" s="132">
        <f t="shared" si="3"/>
        <v>0</v>
      </c>
      <c r="P70" s="307"/>
    </row>
    <row r="71" spans="2:16" s="36" customFormat="1" ht="16.95" customHeight="1">
      <c r="B71" s="108">
        <v>3695</v>
      </c>
      <c r="C71"/>
      <c r="D71" s="76"/>
      <c r="E71" s="44">
        <v>4308</v>
      </c>
      <c r="F71" s="112" t="s">
        <v>66</v>
      </c>
      <c r="G71" s="40"/>
      <c r="H71" s="424">
        <v>3000</v>
      </c>
      <c r="I71" s="206"/>
      <c r="J71" s="97">
        <v>1460</v>
      </c>
      <c r="K71" s="249"/>
      <c r="L71" s="224">
        <v>3000</v>
      </c>
      <c r="M71" s="514"/>
      <c r="N71" s="305"/>
      <c r="O71" s="132">
        <f t="shared" si="3"/>
        <v>0</v>
      </c>
      <c r="P71" s="307"/>
    </row>
    <row r="72" spans="2:16" s="36" customFormat="1" ht="16.95" customHeight="1">
      <c r="B72" s="108">
        <v>0</v>
      </c>
      <c r="C72"/>
      <c r="D72" s="76"/>
      <c r="E72" s="44">
        <v>4309</v>
      </c>
      <c r="F72" s="112" t="s">
        <v>117</v>
      </c>
      <c r="G72" s="40"/>
      <c r="H72" s="424">
        <v>1860</v>
      </c>
      <c r="I72" s="206"/>
      <c r="J72" s="97">
        <v>281</v>
      </c>
      <c r="K72" s="249"/>
      <c r="L72" s="224">
        <v>1860</v>
      </c>
      <c r="M72" s="514"/>
      <c r="N72" s="306"/>
      <c r="O72" s="132">
        <f t="shared" si="3"/>
        <v>0</v>
      </c>
      <c r="P72" s="307"/>
    </row>
    <row r="73" spans="2:16" s="36" customFormat="1" ht="16.95" customHeight="1">
      <c r="B73" s="108">
        <v>748</v>
      </c>
      <c r="C73"/>
      <c r="D73" s="76"/>
      <c r="E73" s="44">
        <v>4310</v>
      </c>
      <c r="F73" s="112" t="s">
        <v>40</v>
      </c>
      <c r="G73" s="40"/>
      <c r="H73" s="424">
        <v>360</v>
      </c>
      <c r="I73" s="206"/>
      <c r="J73" s="97">
        <v>-107</v>
      </c>
      <c r="K73" s="249"/>
      <c r="L73" s="224">
        <v>360</v>
      </c>
      <c r="M73" s="514"/>
      <c r="N73" s="306"/>
      <c r="O73" s="323">
        <f t="shared" si="3"/>
        <v>0</v>
      </c>
      <c r="P73" s="307"/>
    </row>
    <row r="74" spans="2:16" s="36" customFormat="1" ht="16.95" customHeight="1">
      <c r="B74" s="108">
        <v>0</v>
      </c>
      <c r="C74"/>
      <c r="D74" s="76"/>
      <c r="E74" s="44">
        <v>4312</v>
      </c>
      <c r="F74" s="112" t="s">
        <v>81</v>
      </c>
      <c r="G74" s="40"/>
      <c r="H74" s="424">
        <v>500</v>
      </c>
      <c r="I74" s="206"/>
      <c r="J74" s="97"/>
      <c r="K74" s="249"/>
      <c r="L74" s="224">
        <v>500</v>
      </c>
      <c r="M74" s="514"/>
      <c r="N74" s="306"/>
      <c r="O74" s="323">
        <f t="shared" si="3"/>
        <v>0</v>
      </c>
      <c r="P74" s="307"/>
    </row>
    <row r="75" spans="2:16" s="36" customFormat="1" ht="16.95" customHeight="1">
      <c r="B75" s="108">
        <v>396</v>
      </c>
      <c r="C75"/>
      <c r="D75" s="76"/>
      <c r="E75" s="38">
        <v>4123</v>
      </c>
      <c r="F75" s="138" t="s">
        <v>82</v>
      </c>
      <c r="G75" s="40"/>
      <c r="H75" s="424">
        <v>800</v>
      </c>
      <c r="I75" s="206"/>
      <c r="J75" s="97">
        <v>120</v>
      </c>
      <c r="K75" s="249"/>
      <c r="L75" s="224">
        <v>800</v>
      </c>
      <c r="M75" s="514"/>
      <c r="N75" s="315"/>
      <c r="O75" s="323">
        <f t="shared" si="3"/>
        <v>0</v>
      </c>
      <c r="P75" s="307"/>
    </row>
    <row r="76" spans="2:16" s="36" customFormat="1" ht="16.95" customHeight="1">
      <c r="B76" s="432">
        <f>SUM(B63:B75)</f>
        <v>9647</v>
      </c>
      <c r="C76"/>
      <c r="D76" s="76"/>
      <c r="E76" s="38"/>
      <c r="F76" s="138"/>
      <c r="G76" s="40"/>
      <c r="H76" s="428">
        <v>17915</v>
      </c>
      <c r="I76" s="206"/>
      <c r="J76" s="300">
        <f>SUM(J63:J75)</f>
        <v>4229</v>
      </c>
      <c r="K76" s="249"/>
      <c r="L76" s="223">
        <f>SUM(L63:L75)</f>
        <v>17915</v>
      </c>
      <c r="M76" s="514">
        <f>L76/L93</f>
        <v>0.13368385391559745</v>
      </c>
      <c r="N76" s="315"/>
      <c r="O76" s="252">
        <f>SUM(O63:O75)</f>
        <v>0</v>
      </c>
      <c r="P76" s="307"/>
    </row>
    <row r="77" spans="2:16" s="36" customFormat="1" ht="16.95" customHeight="1">
      <c r="B77" s="228"/>
      <c r="C77"/>
      <c r="D77" s="76"/>
      <c r="E77" s="44"/>
      <c r="F77" s="158" t="s">
        <v>62</v>
      </c>
      <c r="G77" s="40"/>
      <c r="H77" s="97"/>
      <c r="I77" s="206"/>
      <c r="J77" s="228"/>
      <c r="K77" s="249"/>
      <c r="L77" s="97"/>
      <c r="M77" s="514"/>
      <c r="N77" s="306"/>
      <c r="O77" s="97"/>
      <c r="P77" s="307"/>
    </row>
    <row r="78" spans="2:16" s="36" customFormat="1" ht="16.95" customHeight="1">
      <c r="B78" s="108">
        <v>0</v>
      </c>
      <c r="C78"/>
      <c r="D78" s="76"/>
      <c r="E78" s="44">
        <v>4107</v>
      </c>
      <c r="F78" s="112" t="s">
        <v>111</v>
      </c>
      <c r="G78" s="40"/>
      <c r="H78" s="424">
        <v>1500</v>
      </c>
      <c r="I78" s="206"/>
      <c r="J78" s="103"/>
      <c r="K78" s="249"/>
      <c r="L78" s="224">
        <v>1500</v>
      </c>
      <c r="M78" s="514"/>
      <c r="N78" s="306"/>
      <c r="O78" s="132">
        <f t="shared" ref="O78:O83" si="4">L78-H78</f>
        <v>0</v>
      </c>
      <c r="P78" s="307"/>
    </row>
    <row r="79" spans="2:16" s="36" customFormat="1" ht="16.95" customHeight="1">
      <c r="B79" s="108">
        <v>2041</v>
      </c>
      <c r="C79"/>
      <c r="D79" s="76"/>
      <c r="E79" s="44">
        <v>4313</v>
      </c>
      <c r="F79" s="112" t="s">
        <v>58</v>
      </c>
      <c r="G79" s="40"/>
      <c r="H79" s="424">
        <v>2000</v>
      </c>
      <c r="I79" s="206"/>
      <c r="J79" s="103"/>
      <c r="K79" s="249"/>
      <c r="L79" s="224">
        <v>2000</v>
      </c>
      <c r="M79" s="514"/>
      <c r="N79" s="306"/>
      <c r="O79" s="132">
        <f t="shared" si="4"/>
        <v>0</v>
      </c>
      <c r="P79" s="307"/>
    </row>
    <row r="80" spans="2:16" s="36" customFormat="1" ht="16.95" customHeight="1">
      <c r="B80" s="108">
        <v>1978</v>
      </c>
      <c r="C80"/>
      <c r="D80" s="76"/>
      <c r="E80" s="44">
        <v>4314</v>
      </c>
      <c r="F80" s="112" t="s">
        <v>59</v>
      </c>
      <c r="G80" s="40"/>
      <c r="H80" s="424">
        <v>8550</v>
      </c>
      <c r="I80" s="206"/>
      <c r="J80" s="103">
        <v>80</v>
      </c>
      <c r="K80" s="249"/>
      <c r="L80" s="224">
        <v>8550</v>
      </c>
      <c r="M80" s="514"/>
      <c r="N80" s="306"/>
      <c r="O80" s="132">
        <f t="shared" si="4"/>
        <v>0</v>
      </c>
      <c r="P80" s="307"/>
    </row>
    <row r="81" spans="2:16" s="36" customFormat="1" ht="16.95" customHeight="1">
      <c r="B81" s="108">
        <v>443</v>
      </c>
      <c r="C81"/>
      <c r="D81" s="76"/>
      <c r="E81" s="44">
        <v>4700</v>
      </c>
      <c r="F81" s="112" t="s">
        <v>73</v>
      </c>
      <c r="G81" s="112"/>
      <c r="H81" s="424">
        <v>500</v>
      </c>
      <c r="I81" s="206"/>
      <c r="J81" s="103">
        <v>195</v>
      </c>
      <c r="K81" s="249"/>
      <c r="L81" s="224">
        <v>500</v>
      </c>
      <c r="M81" s="514"/>
      <c r="N81" s="306"/>
      <c r="O81" s="132">
        <f t="shared" si="4"/>
        <v>0</v>
      </c>
      <c r="P81" s="307"/>
    </row>
    <row r="82" spans="2:16" s="36" customFormat="1" ht="16.95" customHeight="1">
      <c r="B82" s="108">
        <v>523.29999999999995</v>
      </c>
      <c r="C82"/>
      <c r="D82" s="76"/>
      <c r="E82" s="44">
        <v>4701</v>
      </c>
      <c r="F82" s="112" t="s">
        <v>67</v>
      </c>
      <c r="G82" s="139"/>
      <c r="H82" s="424">
        <v>400</v>
      </c>
      <c r="I82" s="206"/>
      <c r="J82" s="230"/>
      <c r="K82" s="249"/>
      <c r="L82" s="224">
        <v>400</v>
      </c>
      <c r="M82" s="514"/>
      <c r="N82" s="324"/>
      <c r="O82" s="132">
        <f t="shared" si="4"/>
        <v>0</v>
      </c>
      <c r="P82" s="307"/>
    </row>
    <row r="83" spans="2:16" s="36" customFormat="1" ht="16.95" customHeight="1">
      <c r="B83" s="108">
        <v>2853</v>
      </c>
      <c r="C83"/>
      <c r="D83" s="76"/>
      <c r="E83" s="44" t="s">
        <v>74</v>
      </c>
      <c r="F83" s="138" t="s">
        <v>114</v>
      </c>
      <c r="G83" s="139"/>
      <c r="H83" s="424">
        <v>650</v>
      </c>
      <c r="I83" s="206"/>
      <c r="J83" s="230"/>
      <c r="K83" s="249"/>
      <c r="L83" s="224">
        <v>650</v>
      </c>
      <c r="M83" s="514"/>
      <c r="N83" s="306"/>
      <c r="O83" s="132">
        <f t="shared" si="4"/>
        <v>0</v>
      </c>
      <c r="P83" s="307"/>
    </row>
    <row r="84" spans="2:16" s="36" customFormat="1" ht="16.95" customHeight="1">
      <c r="B84" s="432">
        <f>SUM(B78:B83)</f>
        <v>7838.3</v>
      </c>
      <c r="C84"/>
      <c r="D84" s="76"/>
      <c r="E84" s="47"/>
      <c r="F84" s="159"/>
      <c r="G84" s="40"/>
      <c r="H84" s="428">
        <v>13600</v>
      </c>
      <c r="I84" s="206"/>
      <c r="J84" s="300">
        <f>SUM(J77:J83)</f>
        <v>275</v>
      </c>
      <c r="K84" s="249"/>
      <c r="L84" s="223">
        <f>SUM(L77:L83)</f>
        <v>13600</v>
      </c>
      <c r="M84" s="514">
        <f>L84/L93</f>
        <v>0.10148481235010469</v>
      </c>
      <c r="N84" s="315"/>
      <c r="O84" s="252">
        <f>SUM(O77:O83)</f>
        <v>0</v>
      </c>
      <c r="P84" s="307"/>
    </row>
    <row r="85" spans="2:16" s="36" customFormat="1" ht="9" customHeight="1">
      <c r="B85" s="228"/>
      <c r="C85"/>
      <c r="D85" s="76"/>
      <c r="E85" s="38"/>
      <c r="F85" s="160"/>
      <c r="G85" s="40"/>
      <c r="H85" s="99"/>
      <c r="I85" s="206"/>
      <c r="J85" s="228"/>
      <c r="K85" s="249"/>
      <c r="L85" s="228"/>
      <c r="M85" s="514"/>
      <c r="N85" s="315"/>
      <c r="O85" s="228"/>
      <c r="P85" s="307"/>
    </row>
    <row r="86" spans="2:16" s="36" customFormat="1" ht="16.95" customHeight="1">
      <c r="B86" s="447">
        <v>8745</v>
      </c>
      <c r="C86"/>
      <c r="D86" s="76"/>
      <c r="E86" s="44">
        <v>4316</v>
      </c>
      <c r="F86" s="163" t="s">
        <v>93</v>
      </c>
      <c r="G86" s="40"/>
      <c r="H86" s="426">
        <v>16000</v>
      </c>
      <c r="I86" s="194"/>
      <c r="J86" s="230">
        <v>350</v>
      </c>
      <c r="K86" s="249"/>
      <c r="L86" s="226">
        <v>16000</v>
      </c>
      <c r="M86" s="514"/>
      <c r="N86" s="315"/>
      <c r="O86" s="132">
        <f t="shared" ref="O86:O88" si="5">L86-H86</f>
        <v>0</v>
      </c>
      <c r="P86" s="307"/>
    </row>
    <row r="87" spans="2:16" s="36" customFormat="1" ht="16.95" customHeight="1">
      <c r="B87" s="447">
        <v>5680</v>
      </c>
      <c r="C87"/>
      <c r="D87" s="76"/>
      <c r="E87" s="185">
        <v>4317</v>
      </c>
      <c r="F87" s="110" t="s">
        <v>91</v>
      </c>
      <c r="G87" s="40"/>
      <c r="H87" s="426">
        <v>5000</v>
      </c>
      <c r="I87" s="162"/>
      <c r="J87" s="230"/>
      <c r="K87" s="249"/>
      <c r="L87" s="226">
        <v>5000</v>
      </c>
      <c r="M87" s="514"/>
      <c r="N87" s="315"/>
      <c r="O87" s="132">
        <f t="shared" si="5"/>
        <v>0</v>
      </c>
      <c r="P87" s="307"/>
    </row>
    <row r="88" spans="2:16" s="36" customFormat="1" ht="16.95" customHeight="1">
      <c r="B88" s="447">
        <v>375</v>
      </c>
      <c r="C88"/>
      <c r="D88" s="76"/>
      <c r="E88" s="186">
        <v>4318</v>
      </c>
      <c r="F88" s="112" t="s">
        <v>115</v>
      </c>
      <c r="G88" s="161"/>
      <c r="H88" s="426">
        <v>3615</v>
      </c>
      <c r="I88" s="162"/>
      <c r="J88" s="230"/>
      <c r="K88" s="249"/>
      <c r="L88" s="226">
        <v>3615</v>
      </c>
      <c r="M88" s="514"/>
      <c r="N88" s="364"/>
      <c r="O88" s="323">
        <f t="shared" si="5"/>
        <v>0</v>
      </c>
      <c r="P88" s="307"/>
    </row>
    <row r="89" spans="2:16" s="36" customFormat="1" ht="16.95" customHeight="1">
      <c r="B89" s="432">
        <f>SUM(B86:B88)</f>
        <v>14800</v>
      </c>
      <c r="C89"/>
      <c r="D89" s="76"/>
      <c r="E89" s="187"/>
      <c r="F89" s="159"/>
      <c r="G89" s="40"/>
      <c r="H89" s="428">
        <v>24615</v>
      </c>
      <c r="I89" s="206"/>
      <c r="J89" s="300">
        <f>SUM(J86:J88)</f>
        <v>350</v>
      </c>
      <c r="K89" s="257"/>
      <c r="L89" s="223">
        <f>SUM(L86:L88)</f>
        <v>24615</v>
      </c>
      <c r="M89" s="257">
        <f>L89/L93</f>
        <v>0.18368004823513431</v>
      </c>
      <c r="N89" s="365" t="s">
        <v>119</v>
      </c>
      <c r="O89" s="252">
        <f>SUM(O86:O88)</f>
        <v>0</v>
      </c>
      <c r="P89" s="292"/>
    </row>
    <row r="90" spans="2:16" s="36" customFormat="1" ht="9" customHeight="1">
      <c r="B90" s="228"/>
      <c r="C90"/>
      <c r="D90" s="76"/>
      <c r="E90" s="188"/>
      <c r="F90" s="160"/>
      <c r="G90" s="40"/>
      <c r="H90" s="99"/>
      <c r="I90" s="206"/>
      <c r="J90" s="99"/>
      <c r="L90" s="99"/>
      <c r="M90" s="505"/>
      <c r="N90" s="301"/>
      <c r="O90" s="420"/>
      <c r="P90" s="326"/>
    </row>
    <row r="91" spans="2:16" s="36" customFormat="1" ht="16.95" customHeight="1">
      <c r="B91" s="447">
        <v>2120</v>
      </c>
      <c r="C91"/>
      <c r="D91" s="76"/>
      <c r="E91" s="186">
        <v>4800</v>
      </c>
      <c r="F91" s="166" t="s">
        <v>92</v>
      </c>
      <c r="G91" s="161"/>
      <c r="H91" s="427">
        <v>1000</v>
      </c>
      <c r="I91" s="162"/>
      <c r="J91" s="368"/>
      <c r="K91" s="497"/>
      <c r="L91" s="401">
        <v>1000</v>
      </c>
      <c r="M91" s="505" t="e">
        <f>N91/N93</f>
        <v>#DIV/0!</v>
      </c>
      <c r="N91" s="359"/>
      <c r="O91" s="421">
        <f t="shared" ref="O91" si="6">L91-H91</f>
        <v>0</v>
      </c>
      <c r="P91" s="292"/>
    </row>
    <row r="92" spans="2:16" s="1" customFormat="1" ht="9.75" customHeight="1" thickBot="1">
      <c r="B92" s="405" t="s">
        <v>129</v>
      </c>
      <c r="C92"/>
      <c r="D92" s="18"/>
      <c r="E92" s="189"/>
      <c r="F92" s="167"/>
      <c r="G92" s="7"/>
      <c r="H92" s="15"/>
      <c r="I92" s="204"/>
      <c r="J92" s="196"/>
      <c r="K92" s="266"/>
      <c r="L92" s="196"/>
      <c r="M92" s="266"/>
      <c r="N92" s="340"/>
      <c r="O92" s="196"/>
      <c r="P92" s="292"/>
    </row>
    <row r="93" spans="2:16" s="122" customFormat="1" ht="25.05" customHeight="1" thickBot="1">
      <c r="B93" s="453">
        <f>B13+B32+B37+B50+B54+B76+B84+B89+B91</f>
        <v>100633.3</v>
      </c>
      <c r="C93" s="2"/>
      <c r="D93" s="117"/>
      <c r="E93" s="118"/>
      <c r="F93" s="123" t="s">
        <v>65</v>
      </c>
      <c r="G93" s="119"/>
      <c r="H93" s="429">
        <v>133730</v>
      </c>
      <c r="I93" s="214"/>
      <c r="J93" s="434">
        <f>J13+J32+J37+J50+J54+J76+J84+J89+J91</f>
        <v>33884</v>
      </c>
      <c r="K93" s="258"/>
      <c r="L93" s="435">
        <f>L13+L32+L37+L50+L54+L76+L84+L89+L91</f>
        <v>134010.20000000001</v>
      </c>
      <c r="M93" s="515">
        <f>SUM(M13:M89)</f>
        <v>0.992537881444845</v>
      </c>
      <c r="N93" s="366"/>
      <c r="O93" s="491">
        <f>O13+O32+O37+O50+O54+O76+O84+O89+O91</f>
        <v>280.20000000000005</v>
      </c>
      <c r="P93" s="367"/>
    </row>
    <row r="94" spans="2:16" s="1" customFormat="1" ht="4.95" customHeight="1" thickBot="1">
      <c r="B94" s="480"/>
      <c r="C94"/>
      <c r="D94" s="19"/>
      <c r="E94" s="16"/>
      <c r="F94" s="96" t="s">
        <v>43</v>
      </c>
      <c r="G94" s="10"/>
      <c r="H94" s="6"/>
      <c r="I94" s="6"/>
      <c r="J94" s="6"/>
      <c r="K94" s="259"/>
      <c r="L94" s="6"/>
      <c r="M94" s="259"/>
      <c r="N94" s="150"/>
      <c r="O94" s="150"/>
      <c r="P94" s="209"/>
    </row>
    <row r="95" spans="2:16" s="1" customFormat="1" ht="15" customHeight="1" thickTop="1" thickBot="1">
      <c r="B95" s="196"/>
      <c r="C95"/>
      <c r="D95" s="89"/>
      <c r="E95" s="92"/>
      <c r="F95" s="10"/>
      <c r="G95" s="90"/>
      <c r="H95" s="91"/>
      <c r="I95" s="196"/>
      <c r="M95" s="516"/>
    </row>
    <row r="96" spans="2:16" s="1" customFormat="1" ht="10.050000000000001" customHeight="1" thickTop="1">
      <c r="B96" s="481"/>
      <c r="C96"/>
      <c r="D96" s="4"/>
      <c r="E96" s="20"/>
      <c r="F96" s="21"/>
      <c r="G96" s="14"/>
      <c r="H96" s="22"/>
      <c r="I96" s="13"/>
      <c r="J96" s="5"/>
      <c r="K96" s="5"/>
      <c r="L96" s="5"/>
      <c r="M96" s="244"/>
      <c r="N96" s="318"/>
      <c r="O96" s="328"/>
      <c r="P96" s="290"/>
    </row>
    <row r="97" spans="2:16" s="62" customFormat="1" ht="16.05" customHeight="1">
      <c r="B97" s="450" t="s">
        <v>127</v>
      </c>
      <c r="C97"/>
      <c r="D97" s="75"/>
      <c r="E97" s="59"/>
      <c r="F97" s="60"/>
      <c r="G97" s="61"/>
      <c r="H97" s="526" t="s">
        <v>125</v>
      </c>
      <c r="I97" s="203"/>
      <c r="J97" s="114" t="s">
        <v>127</v>
      </c>
      <c r="K97" s="247"/>
      <c r="L97" s="529" t="s">
        <v>49</v>
      </c>
      <c r="M97" s="511"/>
      <c r="N97" s="329"/>
      <c r="O97" s="115"/>
      <c r="P97" s="311"/>
    </row>
    <row r="98" spans="2:16" s="62" customFormat="1" ht="16.05" customHeight="1">
      <c r="B98" s="451" t="s">
        <v>31</v>
      </c>
      <c r="C98"/>
      <c r="D98" s="75"/>
      <c r="E98" s="63" t="s">
        <v>33</v>
      </c>
      <c r="F98" s="137" t="s">
        <v>31</v>
      </c>
      <c r="G98" s="58"/>
      <c r="H98" s="527" t="s">
        <v>1</v>
      </c>
      <c r="I98" s="203"/>
      <c r="J98" s="115" t="s">
        <v>148</v>
      </c>
      <c r="K98" s="248"/>
      <c r="L98" s="530" t="s">
        <v>46</v>
      </c>
      <c r="M98" s="512"/>
      <c r="N98" s="330"/>
      <c r="O98" s="115" t="s">
        <v>132</v>
      </c>
      <c r="P98" s="311"/>
    </row>
    <row r="99" spans="2:16" s="62" customFormat="1" ht="16.05" customHeight="1">
      <c r="B99" s="452" t="s">
        <v>128</v>
      </c>
      <c r="C99"/>
      <c r="D99" s="75"/>
      <c r="E99" s="64"/>
      <c r="F99" s="65"/>
      <c r="G99" s="61"/>
      <c r="H99" s="528" t="s">
        <v>126</v>
      </c>
      <c r="I99" s="203"/>
      <c r="J99" s="433" t="s">
        <v>137</v>
      </c>
      <c r="K99" s="247"/>
      <c r="L99" s="220" t="s">
        <v>83</v>
      </c>
      <c r="M99" s="511"/>
      <c r="N99" s="329"/>
      <c r="O99" s="331"/>
      <c r="P99" s="311"/>
    </row>
    <row r="100" spans="2:16" s="1" customFormat="1" ht="10.050000000000001" customHeight="1">
      <c r="B100" s="230"/>
      <c r="C100"/>
      <c r="D100" s="18"/>
      <c r="E100" s="30"/>
      <c r="F100" s="11"/>
      <c r="G100" s="12"/>
      <c r="H100" s="101"/>
      <c r="I100" s="196"/>
      <c r="J100" s="230"/>
      <c r="K100" s="250"/>
      <c r="L100" s="230"/>
      <c r="M100" s="260"/>
      <c r="N100" s="120"/>
      <c r="O100" s="332"/>
      <c r="P100" s="307"/>
    </row>
    <row r="101" spans="2:16" s="36" customFormat="1" ht="19.95" customHeight="1">
      <c r="B101" s="108">
        <v>96000</v>
      </c>
      <c r="C101"/>
      <c r="D101" s="76"/>
      <c r="E101" s="49">
        <v>1076</v>
      </c>
      <c r="F101" s="151" t="s">
        <v>76</v>
      </c>
      <c r="G101" s="41"/>
      <c r="H101" s="424">
        <v>118000</v>
      </c>
      <c r="I101" s="162"/>
      <c r="J101" s="225">
        <v>59000</v>
      </c>
      <c r="K101" s="260"/>
      <c r="L101" s="224">
        <v>118000</v>
      </c>
      <c r="M101" s="260"/>
      <c r="N101" s="333" t="s">
        <v>134</v>
      </c>
      <c r="O101" s="132">
        <f t="shared" ref="O101:O108" si="7">L101-H101</f>
        <v>0</v>
      </c>
      <c r="P101" s="307"/>
    </row>
    <row r="102" spans="2:16" s="36" customFormat="1" ht="19.95" customHeight="1">
      <c r="B102" s="108">
        <v>0</v>
      </c>
      <c r="C102"/>
      <c r="D102" s="76"/>
      <c r="E102" s="38"/>
      <c r="F102" s="112"/>
      <c r="G102" s="41"/>
      <c r="H102" s="424">
        <f>'[1]Budget-Actual Year End'!$M102</f>
        <v>0</v>
      </c>
      <c r="I102" s="162"/>
      <c r="J102" s="225"/>
      <c r="K102" s="260"/>
      <c r="L102" s="224">
        <v>0</v>
      </c>
      <c r="M102" s="260"/>
      <c r="N102" s="334"/>
      <c r="O102" s="132">
        <f t="shared" si="7"/>
        <v>0</v>
      </c>
      <c r="P102" s="307"/>
    </row>
    <row r="103" spans="2:16" s="36" customFormat="1" ht="16.95" customHeight="1">
      <c r="B103" s="108">
        <v>0</v>
      </c>
      <c r="C103"/>
      <c r="D103" s="76"/>
      <c r="E103" s="38">
        <v>1000</v>
      </c>
      <c r="F103" s="112" t="s">
        <v>60</v>
      </c>
      <c r="G103" s="41"/>
      <c r="H103" s="424">
        <f>'[1]Budget-Actual Year End'!$M103</f>
        <v>0</v>
      </c>
      <c r="I103" s="162"/>
      <c r="J103" s="225"/>
      <c r="K103" s="260"/>
      <c r="L103" s="224">
        <v>0</v>
      </c>
      <c r="M103" s="260"/>
      <c r="N103" s="335"/>
      <c r="O103" s="132">
        <f t="shared" si="7"/>
        <v>0</v>
      </c>
      <c r="P103" s="307"/>
    </row>
    <row r="104" spans="2:16" s="36" customFormat="1" ht="16.95" customHeight="1">
      <c r="B104" s="108">
        <v>250</v>
      </c>
      <c r="C104"/>
      <c r="D104" s="76"/>
      <c r="E104" s="50">
        <v>1078</v>
      </c>
      <c r="F104" s="112" t="s">
        <v>61</v>
      </c>
      <c r="G104" s="41"/>
      <c r="H104" s="424">
        <v>450</v>
      </c>
      <c r="I104" s="162"/>
      <c r="J104" s="225">
        <v>500</v>
      </c>
      <c r="K104" s="260"/>
      <c r="L104" s="224">
        <v>500</v>
      </c>
      <c r="M104" s="260"/>
      <c r="N104" s="304"/>
      <c r="O104" s="132">
        <f t="shared" si="7"/>
        <v>50</v>
      </c>
      <c r="P104" s="307"/>
    </row>
    <row r="105" spans="2:16" s="36" customFormat="1" ht="16.95" customHeight="1">
      <c r="B105" s="108">
        <v>0</v>
      </c>
      <c r="C105"/>
      <c r="D105" s="76"/>
      <c r="E105" s="50">
        <v>1079</v>
      </c>
      <c r="F105" s="112" t="s">
        <v>77</v>
      </c>
      <c r="G105" s="41"/>
      <c r="H105" s="424">
        <f>'[1]Budget-Actual Year End'!$M105</f>
        <v>0</v>
      </c>
      <c r="I105" s="162"/>
      <c r="J105" s="225"/>
      <c r="K105" s="260"/>
      <c r="L105" s="224">
        <v>0</v>
      </c>
      <c r="M105" s="260"/>
      <c r="N105" s="325"/>
      <c r="O105" s="132">
        <f t="shared" si="7"/>
        <v>0</v>
      </c>
      <c r="P105" s="307"/>
    </row>
    <row r="106" spans="2:16" s="36" customFormat="1" ht="16.95" customHeight="1">
      <c r="B106" s="108">
        <v>0</v>
      </c>
      <c r="C106"/>
      <c r="D106" s="76"/>
      <c r="E106" s="50">
        <v>1080</v>
      </c>
      <c r="F106" s="45" t="s">
        <v>50</v>
      </c>
      <c r="G106" s="41"/>
      <c r="H106" s="424">
        <f>'[1]Budget-Actual Year End'!$M106</f>
        <v>0</v>
      </c>
      <c r="I106" s="162"/>
      <c r="J106" s="225"/>
      <c r="K106" s="260"/>
      <c r="L106" s="224">
        <v>0</v>
      </c>
      <c r="M106" s="260"/>
      <c r="N106" s="304"/>
      <c r="O106" s="132">
        <f t="shared" si="7"/>
        <v>0</v>
      </c>
      <c r="P106" s="307"/>
    </row>
    <row r="107" spans="2:16" s="36" customFormat="1" ht="16.95" customHeight="1">
      <c r="B107" s="108">
        <v>0</v>
      </c>
      <c r="C107"/>
      <c r="D107" s="76"/>
      <c r="E107" s="50">
        <v>1081</v>
      </c>
      <c r="F107" s="111" t="s">
        <v>53</v>
      </c>
      <c r="G107" s="41"/>
      <c r="H107" s="424">
        <f>'[1]Budget-Actual Year End'!$M107</f>
        <v>0</v>
      </c>
      <c r="I107" s="162"/>
      <c r="J107" s="225"/>
      <c r="K107" s="260"/>
      <c r="L107" s="224">
        <v>0</v>
      </c>
      <c r="M107" s="260"/>
      <c r="N107" s="304"/>
      <c r="O107" s="132">
        <f t="shared" si="7"/>
        <v>0</v>
      </c>
      <c r="P107" s="307"/>
    </row>
    <row r="108" spans="2:16" s="36" customFormat="1" ht="16.95" customHeight="1">
      <c r="B108" s="448">
        <v>61</v>
      </c>
      <c r="C108"/>
      <c r="D108" s="76"/>
      <c r="E108" s="49">
        <v>1093</v>
      </c>
      <c r="F108" s="141" t="s">
        <v>32</v>
      </c>
      <c r="G108" s="41"/>
      <c r="H108" s="437">
        <v>0</v>
      </c>
      <c r="I108" s="162"/>
      <c r="J108" s="261">
        <v>82</v>
      </c>
      <c r="K108" s="260"/>
      <c r="L108" s="231">
        <v>82</v>
      </c>
      <c r="M108" s="260"/>
      <c r="N108" s="304"/>
      <c r="O108" s="323">
        <f t="shared" si="7"/>
        <v>82</v>
      </c>
      <c r="P108" s="307"/>
    </row>
    <row r="109" spans="2:16" s="36" customFormat="1" ht="10.050000000000001" customHeight="1" thickBot="1">
      <c r="B109" s="232"/>
      <c r="E109" s="145"/>
      <c r="F109" s="144"/>
      <c r="G109" s="48"/>
      <c r="H109" s="146"/>
      <c r="I109" s="215"/>
      <c r="J109" s="232"/>
      <c r="K109" s="245"/>
      <c r="L109" s="232"/>
      <c r="M109" s="245"/>
      <c r="N109" s="214"/>
      <c r="O109" s="422"/>
      <c r="P109" s="307"/>
    </row>
    <row r="110" spans="2:16" s="122" customFormat="1" ht="25.05" customHeight="1" thickTop="1" thickBot="1">
      <c r="B110" s="453">
        <f>SUM(B101:B108)</f>
        <v>96311</v>
      </c>
      <c r="C110" s="2"/>
      <c r="D110" s="117"/>
      <c r="E110" s="142"/>
      <c r="F110" s="143" t="s">
        <v>44</v>
      </c>
      <c r="G110" s="121"/>
      <c r="H110" s="431">
        <f>SUM(H101:H108)</f>
        <v>118450</v>
      </c>
      <c r="I110" s="214"/>
      <c r="J110" s="262">
        <f>SUM(J101:J108)</f>
        <v>59582</v>
      </c>
      <c r="K110" s="263"/>
      <c r="L110" s="436">
        <f>SUM(L101:L108)</f>
        <v>118582</v>
      </c>
      <c r="M110" s="263"/>
      <c r="N110" s="120"/>
      <c r="O110" s="492">
        <f>SUM(O100:O108)</f>
        <v>132</v>
      </c>
      <c r="P110" s="336"/>
    </row>
    <row r="111" spans="2:16" s="1" customFormat="1" ht="10.050000000000001" customHeight="1" thickTop="1" thickBot="1">
      <c r="B111" s="42"/>
      <c r="C111"/>
      <c r="D111" s="18"/>
      <c r="E111" s="8"/>
      <c r="F111" s="7"/>
      <c r="G111" s="7"/>
      <c r="H111" s="3"/>
      <c r="I111" s="196"/>
      <c r="J111" s="42"/>
      <c r="K111" s="140"/>
      <c r="L111" s="42"/>
      <c r="M111" s="140"/>
      <c r="N111" s="120"/>
      <c r="O111" s="337"/>
      <c r="P111" s="307"/>
    </row>
    <row r="112" spans="2:16" s="122" customFormat="1" ht="30" customHeight="1" thickTop="1" thickBot="1">
      <c r="B112" s="454">
        <f>B110-B93</f>
        <v>-4322.3000000000029</v>
      </c>
      <c r="C112" s="2"/>
      <c r="D112" s="117"/>
      <c r="E112" s="118"/>
      <c r="F112" s="133" t="s">
        <v>34</v>
      </c>
      <c r="G112" s="121"/>
      <c r="H112" s="430">
        <f>H110-H93</f>
        <v>-15280</v>
      </c>
      <c r="I112" s="216"/>
      <c r="J112" s="264">
        <f>J110-J93</f>
        <v>25698</v>
      </c>
      <c r="K112" s="263"/>
      <c r="L112" s="233">
        <f>L110-L93</f>
        <v>-15428.200000000012</v>
      </c>
      <c r="M112" s="263"/>
      <c r="N112" s="338" t="s">
        <v>151</v>
      </c>
      <c r="O112" s="491">
        <f>O110-O93</f>
        <v>-148.20000000000005</v>
      </c>
      <c r="P112" s="336"/>
    </row>
    <row r="113" spans="2:20" s="1" customFormat="1" ht="16.5" customHeight="1" thickTop="1" thickBot="1">
      <c r="B113" s="479"/>
      <c r="C113"/>
      <c r="D113" s="18"/>
      <c r="E113" s="8"/>
      <c r="F113" s="32" t="s">
        <v>42</v>
      </c>
      <c r="G113" s="7"/>
      <c r="H113" s="27"/>
      <c r="I113" s="217"/>
      <c r="J113" s="234"/>
      <c r="K113" s="265"/>
      <c r="L113" s="234">
        <f>L112/L110</f>
        <v>-0.13010574960786639</v>
      </c>
      <c r="M113" s="265"/>
      <c r="N113" s="339"/>
      <c r="O113" s="369"/>
      <c r="P113" s="370"/>
    </row>
    <row r="114" spans="2:20" s="36" customFormat="1" ht="7.95" customHeight="1" thickTop="1">
      <c r="B114" s="196"/>
      <c r="C114"/>
      <c r="D114" s="371"/>
      <c r="E114" s="372"/>
      <c r="F114" s="373"/>
      <c r="G114" s="373"/>
      <c r="H114" s="374"/>
      <c r="I114" s="375"/>
      <c r="J114" s="376"/>
      <c r="K114" s="377"/>
      <c r="L114" s="376"/>
      <c r="M114" s="377"/>
      <c r="N114" s="371"/>
      <c r="O114" s="371"/>
      <c r="P114" s="378"/>
    </row>
    <row r="115" spans="2:20" s="36" customFormat="1" ht="16.95" customHeight="1">
      <c r="B115" s="196"/>
      <c r="C115"/>
      <c r="D115" s="195"/>
      <c r="E115" s="379"/>
      <c r="F115" s="161"/>
      <c r="G115" s="161"/>
      <c r="H115" s="194"/>
      <c r="I115" s="162"/>
      <c r="J115" s="196"/>
      <c r="K115" s="266"/>
      <c r="L115" s="196"/>
      <c r="M115" s="266"/>
      <c r="N115" s="195"/>
      <c r="O115" s="195"/>
      <c r="P115" s="380"/>
    </row>
    <row r="116" spans="2:20" s="36" customFormat="1" ht="16.95" customHeight="1">
      <c r="B116" s="196"/>
      <c r="C116"/>
      <c r="D116" s="195"/>
      <c r="E116" s="379"/>
      <c r="F116" s="161"/>
      <c r="G116" s="161"/>
      <c r="H116" s="194"/>
      <c r="I116" s="162"/>
      <c r="J116" s="196"/>
      <c r="K116" s="266"/>
      <c r="L116" s="196"/>
      <c r="M116" s="266"/>
      <c r="N116" s="195"/>
      <c r="O116" s="195"/>
      <c r="P116" s="380"/>
    </row>
    <row r="117" spans="2:20" s="36" customFormat="1" ht="16.95" customHeight="1">
      <c r="B117" s="196"/>
      <c r="C117"/>
      <c r="D117" s="195"/>
      <c r="E117" s="379"/>
      <c r="F117" s="535" t="s">
        <v>162</v>
      </c>
      <c r="G117" s="536"/>
      <c r="H117" s="537"/>
      <c r="I117" s="162"/>
      <c r="J117" s="196"/>
      <c r="K117" s="266"/>
      <c r="L117" s="196"/>
      <c r="M117" s="266"/>
      <c r="N117" s="195"/>
      <c r="O117" s="195"/>
      <c r="P117" s="380"/>
    </row>
    <row r="118" spans="2:20" s="36" customFormat="1" ht="16.95" customHeight="1">
      <c r="B118" s="196"/>
      <c r="C118"/>
      <c r="D118" s="195"/>
      <c r="E118" s="379"/>
      <c r="F118" s="161"/>
      <c r="G118" s="161"/>
      <c r="H118" s="194"/>
      <c r="I118" s="162"/>
      <c r="J118" s="196"/>
      <c r="K118" s="266"/>
      <c r="L118" s="196"/>
      <c r="M118" s="266"/>
      <c r="N118" s="195"/>
      <c r="O118" s="195"/>
      <c r="P118" s="380"/>
    </row>
    <row r="119" spans="2:20" s="36" customFormat="1" ht="16.95" customHeight="1">
      <c r="B119" s="196"/>
      <c r="C119"/>
      <c r="D119" s="195"/>
      <c r="E119" s="379"/>
      <c r="F119" s="161"/>
      <c r="G119" s="161"/>
      <c r="H119" s="194"/>
      <c r="I119" s="162"/>
      <c r="J119" s="196"/>
      <c r="K119" s="266"/>
      <c r="L119" s="196"/>
      <c r="M119" s="266"/>
      <c r="N119" s="195"/>
      <c r="O119" s="195"/>
      <c r="P119" s="380"/>
    </row>
    <row r="120" spans="2:20" s="36" customFormat="1" ht="15" customHeight="1" thickBot="1">
      <c r="B120" s="196"/>
      <c r="C120"/>
      <c r="D120" s="195"/>
      <c r="E120" s="379"/>
      <c r="F120" s="161"/>
      <c r="G120" s="161"/>
      <c r="H120" s="194"/>
      <c r="I120" s="162"/>
      <c r="J120" s="196"/>
      <c r="K120" s="266"/>
      <c r="L120" s="196"/>
      <c r="M120" s="266"/>
      <c r="N120" s="195"/>
      <c r="O120" s="195"/>
      <c r="P120" s="380"/>
    </row>
    <row r="121" spans="2:20" s="1" customFormat="1" ht="10.050000000000001" customHeight="1" thickTop="1">
      <c r="B121" s="196"/>
      <c r="C121"/>
      <c r="D121" s="455"/>
      <c r="E121" s="456"/>
      <c r="F121" s="456"/>
      <c r="G121" s="456"/>
      <c r="H121" s="457"/>
      <c r="I121" s="457"/>
      <c r="J121" s="458"/>
      <c r="K121" s="459"/>
      <c r="L121" s="458"/>
      <c r="M121" s="459"/>
      <c r="N121" s="460"/>
      <c r="O121" s="460"/>
      <c r="P121" s="461"/>
    </row>
    <row r="122" spans="2:20" s="62" customFormat="1" ht="15" customHeight="1">
      <c r="B122" s="352"/>
      <c r="C122" s="350"/>
      <c r="D122" s="462"/>
      <c r="E122" s="59"/>
      <c r="F122" s="60"/>
      <c r="G122" s="61"/>
      <c r="H122" s="531" t="s">
        <v>127</v>
      </c>
      <c r="I122" s="203"/>
      <c r="J122" s="533" t="s">
        <v>155</v>
      </c>
      <c r="K122" s="267"/>
      <c r="L122" s="529" t="s">
        <v>49</v>
      </c>
      <c r="M122" s="511"/>
      <c r="N122" s="381" t="s">
        <v>138</v>
      </c>
      <c r="O122" s="114" t="s">
        <v>135</v>
      </c>
      <c r="P122" s="463"/>
    </row>
    <row r="123" spans="2:20" s="62" customFormat="1" ht="15" customHeight="1">
      <c r="B123" s="408"/>
      <c r="C123" s="350"/>
      <c r="D123" s="462"/>
      <c r="E123" s="66"/>
      <c r="F123" s="482" t="s">
        <v>41</v>
      </c>
      <c r="G123" s="61"/>
      <c r="H123" s="532" t="s">
        <v>47</v>
      </c>
      <c r="I123" s="203"/>
      <c r="J123" s="534" t="s">
        <v>47</v>
      </c>
      <c r="K123" s="248"/>
      <c r="L123" s="530" t="s">
        <v>47</v>
      </c>
      <c r="M123" s="512"/>
      <c r="N123" s="382" t="s">
        <v>139</v>
      </c>
      <c r="O123" s="115" t="s">
        <v>47</v>
      </c>
      <c r="P123" s="463"/>
    </row>
    <row r="124" spans="2:20" s="62" customFormat="1" ht="15" customHeight="1">
      <c r="B124" s="409"/>
      <c r="C124" s="350"/>
      <c r="D124" s="462"/>
      <c r="E124" s="67"/>
      <c r="F124" s="68"/>
      <c r="G124" s="58"/>
      <c r="H124" s="521" t="s">
        <v>149</v>
      </c>
      <c r="I124" s="203"/>
      <c r="J124" s="438" t="s">
        <v>153</v>
      </c>
      <c r="K124" s="247"/>
      <c r="L124" s="235" t="s">
        <v>153</v>
      </c>
      <c r="M124" s="511"/>
      <c r="N124" s="341"/>
      <c r="O124" s="116" t="s">
        <v>140</v>
      </c>
      <c r="P124" s="463"/>
    </row>
    <row r="125" spans="2:20" s="1" customFormat="1" ht="13.95" customHeight="1">
      <c r="B125" s="409"/>
      <c r="C125" s="350"/>
      <c r="D125" s="464"/>
      <c r="E125" s="192"/>
      <c r="F125" s="192"/>
      <c r="G125" s="192"/>
      <c r="H125" s="196"/>
      <c r="I125" s="196"/>
      <c r="J125" s="162"/>
      <c r="K125" s="215"/>
      <c r="L125" s="162"/>
      <c r="M125" s="215"/>
      <c r="N125" s="341"/>
      <c r="O125" s="337"/>
      <c r="P125" s="463"/>
    </row>
    <row r="126" spans="2:20" customFormat="1" ht="4.95" customHeight="1">
      <c r="B126" s="410"/>
      <c r="C126" s="350"/>
      <c r="D126" s="465"/>
      <c r="E126" s="28"/>
      <c r="F126" s="29"/>
      <c r="G126" s="12"/>
      <c r="H126" s="107"/>
      <c r="I126" s="192"/>
      <c r="J126" s="236"/>
      <c r="K126" s="250"/>
      <c r="L126" s="236"/>
      <c r="M126" s="260"/>
      <c r="N126" s="341"/>
      <c r="O126" s="107"/>
      <c r="P126" s="463"/>
      <c r="Q126" s="1"/>
    </row>
    <row r="127" spans="2:20" s="52" customFormat="1" ht="16.95" customHeight="1">
      <c r="B127" s="197"/>
      <c r="C127" s="350"/>
      <c r="D127" s="466"/>
      <c r="E127" s="53"/>
      <c r="F127" s="45" t="s">
        <v>120</v>
      </c>
      <c r="G127" s="40"/>
      <c r="H127" s="445">
        <v>-21396.26</v>
      </c>
      <c r="I127" s="161"/>
      <c r="J127" s="268">
        <v>-16974.04</v>
      </c>
      <c r="K127" s="250"/>
      <c r="L127" s="97">
        <v>-16974.04</v>
      </c>
      <c r="M127" s="260"/>
      <c r="N127" s="342"/>
      <c r="O127" s="132">
        <f>L127-J127</f>
        <v>0</v>
      </c>
      <c r="P127" s="463"/>
      <c r="T127" s="52" t="s">
        <v>156</v>
      </c>
    </row>
    <row r="128" spans="2:20" s="52" customFormat="1" ht="16.95" customHeight="1">
      <c r="B128" s="411"/>
      <c r="C128" s="350"/>
      <c r="D128" s="466"/>
      <c r="E128" s="53"/>
      <c r="F128" s="218" t="s">
        <v>121</v>
      </c>
      <c r="G128" s="148"/>
      <c r="H128" s="108">
        <v>4422.22</v>
      </c>
      <c r="I128" s="162"/>
      <c r="J128" s="268">
        <f>J153-J151-J144-J127</f>
        <v>-10034</v>
      </c>
      <c r="K128" s="269"/>
      <c r="L128" s="100">
        <f>L153-L151-L144-L127</f>
        <v>-10182.200000000012</v>
      </c>
      <c r="M128" s="269"/>
      <c r="N128" s="343"/>
      <c r="O128" s="323">
        <f>L128-J128</f>
        <v>-148.20000000001164</v>
      </c>
      <c r="P128" s="463"/>
    </row>
    <row r="129" spans="2:16" s="52" customFormat="1" ht="19.95" customHeight="1">
      <c r="B129" s="197"/>
      <c r="C129" s="350"/>
      <c r="D129" s="466"/>
      <c r="E129" s="53"/>
      <c r="F129" s="55" t="s">
        <v>122</v>
      </c>
      <c r="G129" s="148"/>
      <c r="H129" s="522">
        <f>SUM(H127:H128)</f>
        <v>-16974.039999999997</v>
      </c>
      <c r="I129" s="162"/>
      <c r="J129" s="444">
        <f>SUM(J127:J128)</f>
        <v>-27008.04</v>
      </c>
      <c r="K129" s="269"/>
      <c r="L129" s="237">
        <f>SUM(L127:L128)</f>
        <v>-27156.240000000013</v>
      </c>
      <c r="M129" s="269"/>
      <c r="N129" s="344"/>
      <c r="O129" s="345">
        <f>SUM(O127:O128)</f>
        <v>-148.20000000001164</v>
      </c>
      <c r="P129" s="463"/>
    </row>
    <row r="130" spans="2:16" s="52" customFormat="1" ht="10.050000000000001" customHeight="1">
      <c r="B130" s="197"/>
      <c r="C130" s="350"/>
      <c r="D130" s="466"/>
      <c r="E130" s="53"/>
      <c r="F130" s="55"/>
      <c r="G130" s="148"/>
      <c r="H130" s="219"/>
      <c r="I130" s="162"/>
      <c r="J130" s="268"/>
      <c r="K130" s="250"/>
      <c r="L130" s="97"/>
      <c r="M130" s="260"/>
      <c r="N130" s="162"/>
      <c r="O130" s="97"/>
      <c r="P130" s="463"/>
    </row>
    <row r="131" spans="2:16" s="52" customFormat="1" ht="19.95" customHeight="1">
      <c r="B131" s="412"/>
      <c r="C131" s="350"/>
      <c r="D131" s="466"/>
      <c r="E131" s="53"/>
      <c r="F131" s="94" t="s">
        <v>63</v>
      </c>
      <c r="G131" s="40"/>
      <c r="H131" s="97"/>
      <c r="I131" s="161"/>
      <c r="J131" s="270"/>
      <c r="K131" s="250"/>
      <c r="L131" s="97"/>
      <c r="M131" s="260"/>
      <c r="N131" s="214"/>
      <c r="O131" s="97"/>
      <c r="P131" s="463"/>
    </row>
    <row r="132" spans="2:16" s="52" customFormat="1" ht="16.95" customHeight="1">
      <c r="B132" s="197"/>
      <c r="C132" s="350"/>
      <c r="D132" s="466"/>
      <c r="E132" s="53"/>
      <c r="F132" s="54" t="s">
        <v>112</v>
      </c>
      <c r="G132" s="40"/>
      <c r="H132" s="108">
        <v>500</v>
      </c>
      <c r="I132" s="161"/>
      <c r="J132" s="271">
        <v>250</v>
      </c>
      <c r="K132" s="250"/>
      <c r="L132" s="224">
        <v>250</v>
      </c>
      <c r="M132" s="260"/>
      <c r="N132" s="335"/>
      <c r="O132" s="132">
        <f t="shared" ref="O132:O142" si="8">L132-J132</f>
        <v>0</v>
      </c>
      <c r="P132" s="463"/>
    </row>
    <row r="133" spans="2:16" s="52" customFormat="1" ht="16.95" customHeight="1">
      <c r="B133" s="197"/>
      <c r="C133" s="350"/>
      <c r="D133" s="466"/>
      <c r="E133" s="53"/>
      <c r="F133" s="54" t="s">
        <v>30</v>
      </c>
      <c r="G133" s="40"/>
      <c r="H133" s="108">
        <v>5000</v>
      </c>
      <c r="I133" s="161"/>
      <c r="J133" s="271">
        <v>5000</v>
      </c>
      <c r="K133" s="250"/>
      <c r="L133" s="224">
        <v>5000</v>
      </c>
      <c r="M133" s="260"/>
      <c r="N133" s="304"/>
      <c r="O133" s="132">
        <f t="shared" si="8"/>
        <v>0</v>
      </c>
      <c r="P133" s="463"/>
    </row>
    <row r="134" spans="2:16" s="52" customFormat="1" ht="16.95" customHeight="1">
      <c r="B134" s="197"/>
      <c r="C134" s="350"/>
      <c r="D134" s="466"/>
      <c r="E134" s="53"/>
      <c r="F134" s="54" t="s">
        <v>37</v>
      </c>
      <c r="G134" s="40"/>
      <c r="H134" s="108">
        <v>2000</v>
      </c>
      <c r="I134" s="161"/>
      <c r="J134" s="271">
        <v>2000</v>
      </c>
      <c r="K134" s="250"/>
      <c r="L134" s="224">
        <v>2000</v>
      </c>
      <c r="M134" s="260"/>
      <c r="N134" s="304"/>
      <c r="O134" s="132">
        <f t="shared" si="8"/>
        <v>0</v>
      </c>
      <c r="P134" s="463"/>
    </row>
    <row r="135" spans="2:16" s="52" customFormat="1" ht="16.95" customHeight="1">
      <c r="B135" s="197"/>
      <c r="C135" s="350"/>
      <c r="D135" s="466"/>
      <c r="E135" s="53"/>
      <c r="F135" s="110" t="s">
        <v>50</v>
      </c>
      <c r="G135" s="40"/>
      <c r="H135" s="108">
        <v>4591</v>
      </c>
      <c r="I135" s="161"/>
      <c r="J135" s="271">
        <v>0</v>
      </c>
      <c r="K135" s="260"/>
      <c r="L135" s="224">
        <v>0</v>
      </c>
      <c r="M135" s="260"/>
      <c r="N135" s="304"/>
      <c r="O135" s="132">
        <f t="shared" si="8"/>
        <v>0</v>
      </c>
      <c r="P135" s="463"/>
    </row>
    <row r="136" spans="2:16" s="52" customFormat="1" ht="16.95" customHeight="1">
      <c r="B136" s="197"/>
      <c r="C136" s="350"/>
      <c r="D136" s="466"/>
      <c r="E136" s="95"/>
      <c r="F136" s="112" t="s">
        <v>94</v>
      </c>
      <c r="G136" s="40"/>
      <c r="H136" s="108">
        <v>1000</v>
      </c>
      <c r="I136" s="161"/>
      <c r="J136" s="271">
        <v>1000</v>
      </c>
      <c r="K136" s="260"/>
      <c r="L136" s="224">
        <v>1000</v>
      </c>
      <c r="M136" s="260"/>
      <c r="N136" s="304"/>
      <c r="O136" s="132">
        <f t="shared" si="8"/>
        <v>0</v>
      </c>
      <c r="P136" s="463"/>
    </row>
    <row r="137" spans="2:16" s="52" customFormat="1" ht="16.95" customHeight="1">
      <c r="B137" s="197"/>
      <c r="C137" s="350"/>
      <c r="D137" s="466"/>
      <c r="E137" s="95"/>
      <c r="F137" s="110" t="s">
        <v>75</v>
      </c>
      <c r="G137" s="40"/>
      <c r="H137" s="108">
        <v>10000</v>
      </c>
      <c r="I137" s="161"/>
      <c r="J137" s="271">
        <v>2000</v>
      </c>
      <c r="K137" s="260"/>
      <c r="L137" s="224">
        <v>2000</v>
      </c>
      <c r="M137" s="260"/>
      <c r="N137" s="306"/>
      <c r="O137" s="132">
        <f t="shared" si="8"/>
        <v>0</v>
      </c>
      <c r="P137" s="463"/>
    </row>
    <row r="138" spans="2:16" s="52" customFormat="1" ht="16.05" customHeight="1">
      <c r="B138" s="197"/>
      <c r="C138" s="350"/>
      <c r="D138" s="466"/>
      <c r="E138" s="95"/>
      <c r="F138" s="110" t="s">
        <v>100</v>
      </c>
      <c r="G138" s="40"/>
      <c r="H138" s="108">
        <v>5000</v>
      </c>
      <c r="I138" s="161"/>
      <c r="J138" s="271">
        <v>0</v>
      </c>
      <c r="K138" s="260"/>
      <c r="L138" s="224">
        <v>0</v>
      </c>
      <c r="M138" s="260"/>
      <c r="N138" s="306"/>
      <c r="O138" s="132">
        <f t="shared" si="8"/>
        <v>0</v>
      </c>
      <c r="P138" s="463"/>
    </row>
    <row r="139" spans="2:16" s="52" customFormat="1" ht="16.95" customHeight="1">
      <c r="B139" s="197"/>
      <c r="C139" s="350"/>
      <c r="D139" s="466"/>
      <c r="E139" s="95"/>
      <c r="F139" s="110" t="s">
        <v>95</v>
      </c>
      <c r="G139" s="40"/>
      <c r="H139" s="108">
        <v>1500</v>
      </c>
      <c r="I139" s="161"/>
      <c r="J139" s="271">
        <v>18500</v>
      </c>
      <c r="K139" s="260"/>
      <c r="L139" s="224">
        <v>18500</v>
      </c>
      <c r="M139" s="260"/>
      <c r="N139" s="306"/>
      <c r="O139" s="132">
        <f t="shared" si="8"/>
        <v>0</v>
      </c>
      <c r="P139" s="463"/>
    </row>
    <row r="140" spans="2:16" s="52" customFormat="1" ht="16.95" customHeight="1">
      <c r="B140" s="197"/>
      <c r="C140" s="350"/>
      <c r="D140" s="466"/>
      <c r="E140" s="95"/>
      <c r="F140" s="112" t="s">
        <v>73</v>
      </c>
      <c r="G140" s="40"/>
      <c r="H140" s="108">
        <v>300</v>
      </c>
      <c r="I140" s="161"/>
      <c r="J140" s="271">
        <v>0</v>
      </c>
      <c r="K140" s="260"/>
      <c r="L140" s="224">
        <v>0</v>
      </c>
      <c r="M140" s="260"/>
      <c r="N140" s="304"/>
      <c r="O140" s="132">
        <f t="shared" si="8"/>
        <v>0</v>
      </c>
      <c r="P140" s="463"/>
    </row>
    <row r="141" spans="2:16" s="52" customFormat="1" ht="16.95" customHeight="1">
      <c r="B141" s="197"/>
      <c r="C141" s="350"/>
      <c r="D141" s="466"/>
      <c r="E141" s="95"/>
      <c r="F141" s="138" t="s">
        <v>80</v>
      </c>
      <c r="G141" s="40"/>
      <c r="H141" s="108">
        <v>0</v>
      </c>
      <c r="I141" s="161"/>
      <c r="J141" s="271">
        <v>0</v>
      </c>
      <c r="K141" s="260"/>
      <c r="L141" s="224">
        <v>0</v>
      </c>
      <c r="M141" s="260"/>
      <c r="N141" s="304"/>
      <c r="O141" s="132">
        <f t="shared" si="8"/>
        <v>0</v>
      </c>
      <c r="P141" s="463"/>
    </row>
    <row r="142" spans="2:16" s="52" customFormat="1" ht="16.95" customHeight="1">
      <c r="B142" s="197"/>
      <c r="C142" s="350"/>
      <c r="D142" s="466"/>
      <c r="E142" s="95"/>
      <c r="F142" s="110" t="s">
        <v>69</v>
      </c>
      <c r="G142" s="40"/>
      <c r="H142" s="108">
        <v>10000</v>
      </c>
      <c r="I142" s="161"/>
      <c r="J142" s="271">
        <v>10000</v>
      </c>
      <c r="K142" s="260"/>
      <c r="L142" s="224">
        <v>10000</v>
      </c>
      <c r="M142" s="260"/>
      <c r="N142" s="304"/>
      <c r="O142" s="132">
        <f t="shared" si="8"/>
        <v>0</v>
      </c>
      <c r="P142" s="463"/>
    </row>
    <row r="143" spans="2:16" s="52" customFormat="1" ht="10.050000000000001" customHeight="1">
      <c r="B143" s="197"/>
      <c r="C143" s="350"/>
      <c r="D143" s="466"/>
      <c r="E143" s="95"/>
      <c r="F143" s="56"/>
      <c r="G143" s="40"/>
      <c r="H143" s="97"/>
      <c r="I143" s="161"/>
      <c r="J143" s="270"/>
      <c r="K143" s="260"/>
      <c r="L143" s="97"/>
      <c r="M143" s="260"/>
      <c r="N143" s="314"/>
      <c r="O143" s="97"/>
      <c r="P143" s="463"/>
    </row>
    <row r="144" spans="2:16" s="52" customFormat="1" ht="16.95" customHeight="1">
      <c r="B144" s="197"/>
      <c r="C144" s="350"/>
      <c r="D144" s="466"/>
      <c r="E144" s="95"/>
      <c r="F144" s="56"/>
      <c r="G144" s="40"/>
      <c r="H144" s="432">
        <f>SUM(H132:H143)</f>
        <v>39891</v>
      </c>
      <c r="I144" s="161"/>
      <c r="J144" s="439">
        <f>SUM(J132:J143)</f>
        <v>38750</v>
      </c>
      <c r="K144" s="260"/>
      <c r="L144" s="229">
        <f>SUM(L132:L143)</f>
        <v>38750</v>
      </c>
      <c r="M144" s="260"/>
      <c r="N144" s="214"/>
      <c r="O144" s="98">
        <f>SUM(O132:O143)</f>
        <v>0</v>
      </c>
      <c r="P144" s="463"/>
    </row>
    <row r="145" spans="2:224" s="52" customFormat="1" ht="16.95" customHeight="1">
      <c r="B145" s="197"/>
      <c r="C145" s="350"/>
      <c r="D145" s="466"/>
      <c r="E145" s="95"/>
      <c r="F145" s="55" t="s">
        <v>64</v>
      </c>
      <c r="G145" s="40"/>
      <c r="H145" s="97"/>
      <c r="I145" s="161"/>
      <c r="J145" s="270"/>
      <c r="K145" s="260"/>
      <c r="L145" s="97"/>
      <c r="M145" s="260"/>
      <c r="N145" s="314"/>
      <c r="O145" s="97"/>
      <c r="P145" s="463"/>
    </row>
    <row r="146" spans="2:224" s="52" customFormat="1" ht="16.95" customHeight="1">
      <c r="B146" s="413"/>
      <c r="C146" s="350"/>
      <c r="D146" s="466"/>
      <c r="E146" s="95"/>
      <c r="F146" s="111" t="s">
        <v>78</v>
      </c>
      <c r="G146" s="40"/>
      <c r="H146" s="108">
        <v>1947</v>
      </c>
      <c r="I146" s="161"/>
      <c r="J146" s="108">
        <v>0</v>
      </c>
      <c r="K146" s="260"/>
      <c r="L146" s="224">
        <v>0</v>
      </c>
      <c r="M146" s="260"/>
      <c r="N146" s="333"/>
      <c r="O146" s="132">
        <f>L146-J146</f>
        <v>0</v>
      </c>
      <c r="P146" s="463"/>
    </row>
    <row r="147" spans="2:224" s="52" customFormat="1" ht="16.95" customHeight="1">
      <c r="B147" s="197"/>
      <c r="C147" s="350"/>
      <c r="D147" s="466"/>
      <c r="E147" s="95"/>
      <c r="F147" s="111" t="s">
        <v>79</v>
      </c>
      <c r="G147" s="40"/>
      <c r="H147" s="108">
        <v>2158</v>
      </c>
      <c r="I147" s="161"/>
      <c r="J147" s="108">
        <v>0</v>
      </c>
      <c r="K147" s="260"/>
      <c r="L147" s="224">
        <v>0</v>
      </c>
      <c r="M147" s="260"/>
      <c r="N147" s="304"/>
      <c r="O147" s="132">
        <f>L147-J147</f>
        <v>0</v>
      </c>
      <c r="P147" s="463"/>
    </row>
    <row r="148" spans="2:224" s="52" customFormat="1" ht="16.95" customHeight="1">
      <c r="B148" s="197"/>
      <c r="C148" s="350"/>
      <c r="D148" s="466"/>
      <c r="E148" s="95"/>
      <c r="F148" s="164" t="s">
        <v>96</v>
      </c>
      <c r="G148" s="40"/>
      <c r="H148" s="108">
        <v>1000</v>
      </c>
      <c r="I148" s="161"/>
      <c r="J148" s="108">
        <v>1000</v>
      </c>
      <c r="K148" s="260"/>
      <c r="L148" s="224">
        <v>1000</v>
      </c>
      <c r="M148" s="260"/>
      <c r="N148" s="304"/>
      <c r="O148" s="132">
        <f>L148-J148</f>
        <v>0</v>
      </c>
      <c r="P148" s="463"/>
    </row>
    <row r="149" spans="2:224" s="52" customFormat="1" ht="16.95" customHeight="1">
      <c r="B149" s="197"/>
      <c r="C149" s="350"/>
      <c r="D149" s="466"/>
      <c r="E149" s="50"/>
      <c r="F149" s="165" t="s">
        <v>59</v>
      </c>
      <c r="G149" s="40"/>
      <c r="H149" s="108">
        <v>0</v>
      </c>
      <c r="I149" s="161"/>
      <c r="J149" s="108">
        <v>0</v>
      </c>
      <c r="K149" s="260"/>
      <c r="L149" s="224">
        <v>0</v>
      </c>
      <c r="M149" s="260"/>
      <c r="N149" s="304"/>
      <c r="O149" s="132">
        <f>L149-J149</f>
        <v>0</v>
      </c>
      <c r="P149" s="467"/>
    </row>
    <row r="150" spans="2:224" s="52" customFormat="1" ht="10.050000000000001" customHeight="1">
      <c r="B150" s="197"/>
      <c r="C150" s="350"/>
      <c r="D150" s="466"/>
      <c r="E150" s="51"/>
      <c r="F150" s="57"/>
      <c r="G150" s="40"/>
      <c r="H150" s="97"/>
      <c r="I150" s="161"/>
      <c r="J150" s="238"/>
      <c r="K150" s="250"/>
      <c r="L150" s="238"/>
      <c r="M150" s="260"/>
      <c r="N150" s="214"/>
      <c r="O150" s="103"/>
      <c r="P150" s="467"/>
    </row>
    <row r="151" spans="2:224" s="52" customFormat="1" ht="16.95" customHeight="1">
      <c r="B151" s="197"/>
      <c r="C151" s="350"/>
      <c r="D151" s="466"/>
      <c r="E151" s="51"/>
      <c r="F151" s="73" t="s">
        <v>123</v>
      </c>
      <c r="G151" s="40"/>
      <c r="H151" s="525">
        <f>SUM(H146:H149)</f>
        <v>5105</v>
      </c>
      <c r="I151" s="161"/>
      <c r="J151" s="439">
        <f>SUM(J146:J150)</f>
        <v>1000</v>
      </c>
      <c r="K151" s="250"/>
      <c r="L151" s="229">
        <f>SUM(L146:L150)</f>
        <v>1000</v>
      </c>
      <c r="M151" s="260"/>
      <c r="N151" s="346"/>
      <c r="O151" s="98">
        <f>L151-J151</f>
        <v>0</v>
      </c>
      <c r="P151" s="467"/>
    </row>
    <row r="152" spans="2:224" customFormat="1" ht="16.05" customHeight="1" thickBot="1">
      <c r="B152" s="411"/>
      <c r="C152" s="350"/>
      <c r="D152" s="465"/>
      <c r="E152" s="418" t="s">
        <v>101</v>
      </c>
      <c r="F152" s="31"/>
      <c r="G152" s="12"/>
      <c r="H152" s="35"/>
      <c r="I152" s="193"/>
      <c r="J152" s="238"/>
      <c r="K152" s="256"/>
      <c r="L152" s="239"/>
      <c r="M152" s="513"/>
      <c r="N152" s="204"/>
      <c r="O152" s="34"/>
      <c r="P152" s="467"/>
      <c r="Q152" s="1"/>
    </row>
    <row r="153" spans="2:224" s="74" customFormat="1" ht="30" customHeight="1" thickTop="1" thickBot="1">
      <c r="B153" s="413"/>
      <c r="C153" s="350"/>
      <c r="D153" s="468"/>
      <c r="E153" s="170">
        <v>32278</v>
      </c>
      <c r="F153" s="496" t="s">
        <v>102</v>
      </c>
      <c r="G153" s="149"/>
      <c r="H153" s="524">
        <v>28021.96</v>
      </c>
      <c r="I153" s="200"/>
      <c r="J153" s="440">
        <v>12741.96</v>
      </c>
      <c r="K153" s="272"/>
      <c r="L153" s="233">
        <f>H153+L112</f>
        <v>12593.759999999987</v>
      </c>
      <c r="M153" s="272">
        <f>L153/L101</f>
        <v>0.10672677966101685</v>
      </c>
      <c r="N153" s="347" t="s">
        <v>151</v>
      </c>
      <c r="O153" s="493">
        <f>O129+O144+O151</f>
        <v>-148.20000000001164</v>
      </c>
      <c r="P153" s="467"/>
    </row>
    <row r="154" spans="2:224" s="36" customFormat="1" ht="16.95" customHeight="1" thickTop="1" thickBot="1">
      <c r="B154" s="411"/>
      <c r="C154" s="353"/>
      <c r="D154" s="468"/>
      <c r="E154" s="148"/>
      <c r="F154" s="157"/>
      <c r="G154" s="147"/>
      <c r="H154" s="190"/>
      <c r="I154" s="148"/>
      <c r="J154" s="240"/>
      <c r="K154" s="273"/>
      <c r="L154" s="240"/>
      <c r="M154" s="273"/>
      <c r="N154" s="194"/>
      <c r="O154" s="240"/>
      <c r="P154" s="469"/>
    </row>
    <row r="155" spans="2:224" s="36" customFormat="1" ht="22.05" customHeight="1" thickTop="1" thickBot="1">
      <c r="B155" s="275"/>
      <c r="C155" s="353"/>
      <c r="D155" s="468"/>
      <c r="E155" s="148"/>
      <c r="F155" s="149" t="s">
        <v>160</v>
      </c>
      <c r="G155" s="147"/>
      <c r="H155" s="441">
        <v>34739.729999999996</v>
      </c>
      <c r="I155" s="148"/>
      <c r="J155" s="441">
        <v>25196.66</v>
      </c>
      <c r="K155" s="273"/>
      <c r="L155" s="441">
        <v>25196.66</v>
      </c>
      <c r="M155" s="273"/>
      <c r="N155" s="194"/>
      <c r="O155" s="348">
        <f>L155-J155</f>
        <v>0</v>
      </c>
      <c r="P155" s="470"/>
      <c r="S155" s="62"/>
    </row>
    <row r="156" spans="2:224" s="36" customFormat="1" ht="16.95" customHeight="1" thickTop="1" thickBot="1">
      <c r="B156" s="240"/>
      <c r="C156" s="353"/>
      <c r="D156" s="468"/>
      <c r="E156" s="148"/>
      <c r="F156" s="147"/>
      <c r="G156" s="147"/>
      <c r="H156" s="191"/>
      <c r="I156" s="148"/>
      <c r="J156" s="240"/>
      <c r="K156" s="273"/>
      <c r="L156" s="240"/>
      <c r="M156" s="273"/>
      <c r="N156" s="194"/>
      <c r="O156" s="349"/>
      <c r="P156" s="470"/>
    </row>
    <row r="157" spans="2:224" s="36" customFormat="1" ht="25.95" customHeight="1" thickBot="1">
      <c r="B157" s="416"/>
      <c r="C157" s="353"/>
      <c r="D157" s="468"/>
      <c r="E157" s="148"/>
      <c r="F157" s="157" t="s">
        <v>161</v>
      </c>
      <c r="G157" s="147"/>
      <c r="H157" s="523">
        <f>H155+H153</f>
        <v>62761.689999999995</v>
      </c>
      <c r="I157" s="148"/>
      <c r="J157" s="442">
        <f>J153+J155</f>
        <v>37938.619999999995</v>
      </c>
      <c r="K157" s="274"/>
      <c r="L157" s="443">
        <f>L153+L155</f>
        <v>37790.419999999984</v>
      </c>
      <c r="M157" s="274">
        <f>L157/L101</f>
        <v>0.32025779661016934</v>
      </c>
      <c r="N157" s="351"/>
      <c r="O157" s="493">
        <f>L157-J157</f>
        <v>-148.20000000001164</v>
      </c>
      <c r="P157" s="470"/>
    </row>
    <row r="158" spans="2:224" ht="19.95" customHeight="1" thickBot="1">
      <c r="B158" s="414"/>
      <c r="C158" s="350"/>
      <c r="D158" s="471"/>
      <c r="E158" s="472"/>
      <c r="F158" s="473"/>
      <c r="G158" s="472"/>
      <c r="H158" s="474"/>
      <c r="I158" s="472"/>
      <c r="J158" s="472"/>
      <c r="K158" s="475"/>
      <c r="L158" s="472"/>
      <c r="M158" s="475"/>
      <c r="N158" s="476" t="s">
        <v>159</v>
      </c>
      <c r="O158" s="477" t="s">
        <v>136</v>
      </c>
      <c r="P158" s="478"/>
      <c r="S158" s="36"/>
    </row>
    <row r="159" spans="2:224" s="125" customFormat="1" ht="19.95" customHeight="1" thickTop="1">
      <c r="B159" s="417"/>
      <c r="C159" s="415"/>
      <c r="E159" s="62"/>
      <c r="F159" s="168"/>
      <c r="I159" s="62"/>
      <c r="J159" s="275"/>
      <c r="K159" s="276"/>
      <c r="L159" s="241"/>
      <c r="M159" s="506"/>
      <c r="N159" s="62"/>
      <c r="O159" s="62"/>
      <c r="R159" s="350"/>
      <c r="S159" s="36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  <c r="BE159" s="62"/>
      <c r="BF159" s="62"/>
      <c r="BG159" s="62"/>
      <c r="BH159" s="62"/>
      <c r="BI159" s="62"/>
      <c r="BJ159" s="62"/>
      <c r="BK159" s="62"/>
      <c r="BL159" s="62"/>
      <c r="BM159" s="62"/>
      <c r="BN159" s="62"/>
      <c r="BO159" s="62"/>
      <c r="BP159" s="62"/>
      <c r="BQ159" s="62"/>
      <c r="BR159" s="62"/>
      <c r="BS159" s="62"/>
      <c r="BT159" s="62"/>
      <c r="BU159" s="62"/>
      <c r="BV159" s="62"/>
      <c r="BW159" s="62"/>
      <c r="BX159" s="62"/>
      <c r="BY159" s="62"/>
      <c r="BZ159" s="62"/>
      <c r="CA159" s="62"/>
      <c r="CB159" s="62"/>
      <c r="CC159" s="62"/>
      <c r="CD159" s="62"/>
      <c r="CE159" s="62"/>
      <c r="CF159" s="62"/>
      <c r="CG159" s="62"/>
      <c r="CH159" s="62"/>
      <c r="CI159" s="62"/>
      <c r="CJ159" s="62"/>
      <c r="CK159" s="62"/>
      <c r="CL159" s="62"/>
      <c r="CM159" s="62"/>
      <c r="CN159" s="62"/>
      <c r="CO159" s="62"/>
      <c r="CP159" s="62"/>
      <c r="CQ159" s="62"/>
      <c r="CR159" s="62"/>
      <c r="CS159" s="62"/>
      <c r="CT159" s="62"/>
      <c r="CU159" s="62"/>
      <c r="CV159" s="62"/>
      <c r="CW159" s="62"/>
      <c r="CX159" s="62"/>
      <c r="CY159" s="62"/>
      <c r="CZ159" s="62"/>
      <c r="DA159" s="62"/>
      <c r="DB159" s="62"/>
      <c r="DC159" s="62"/>
      <c r="DD159" s="62"/>
      <c r="DE159" s="62"/>
      <c r="DF159" s="62"/>
      <c r="DG159" s="62"/>
      <c r="DH159" s="62"/>
      <c r="DI159" s="62"/>
      <c r="DJ159" s="62"/>
      <c r="DK159" s="62"/>
      <c r="DL159" s="62"/>
      <c r="DM159" s="62"/>
      <c r="DN159" s="62"/>
      <c r="DO159" s="62"/>
      <c r="DP159" s="62"/>
      <c r="DQ159" s="62"/>
      <c r="DR159" s="62"/>
      <c r="DS159" s="62"/>
      <c r="DT159" s="62"/>
      <c r="DU159" s="62"/>
      <c r="DV159" s="62"/>
      <c r="DW159" s="62"/>
      <c r="DX159" s="62"/>
      <c r="DY159" s="62"/>
      <c r="DZ159" s="62"/>
      <c r="EA159" s="62"/>
      <c r="EB159" s="62"/>
      <c r="EC159" s="62"/>
      <c r="ED159" s="62"/>
      <c r="EE159" s="62"/>
      <c r="EF159" s="62"/>
      <c r="EG159" s="62"/>
      <c r="EH159" s="62"/>
      <c r="EI159" s="62"/>
      <c r="EJ159" s="62"/>
      <c r="EK159" s="62"/>
      <c r="EL159" s="62"/>
      <c r="EM159" s="62"/>
      <c r="EN159" s="62"/>
      <c r="EO159" s="62"/>
      <c r="EP159" s="62"/>
      <c r="EQ159" s="62"/>
      <c r="ER159" s="62"/>
      <c r="ES159" s="62"/>
      <c r="ET159" s="62"/>
      <c r="EU159" s="62"/>
      <c r="EV159" s="62"/>
      <c r="EW159" s="62"/>
      <c r="EX159" s="62"/>
      <c r="EY159" s="62"/>
      <c r="EZ159" s="62"/>
      <c r="FA159" s="62"/>
      <c r="FB159" s="62"/>
      <c r="FC159" s="62"/>
      <c r="FD159" s="62"/>
      <c r="FE159" s="62"/>
      <c r="FF159" s="62"/>
      <c r="FG159" s="62"/>
      <c r="FH159" s="62"/>
      <c r="FI159" s="62"/>
      <c r="FJ159" s="62"/>
      <c r="FK159" s="62"/>
      <c r="FL159" s="62"/>
      <c r="FM159" s="62"/>
      <c r="FN159" s="62"/>
      <c r="FO159" s="62"/>
      <c r="FP159" s="62"/>
      <c r="FQ159" s="62"/>
      <c r="FR159" s="62"/>
      <c r="FS159" s="62"/>
      <c r="FT159" s="62"/>
      <c r="FU159" s="62"/>
      <c r="FV159" s="62"/>
      <c r="FW159" s="62"/>
      <c r="FX159" s="62"/>
      <c r="FY159" s="62"/>
      <c r="FZ159" s="62"/>
      <c r="GA159" s="62"/>
      <c r="GB159" s="62"/>
      <c r="GC159" s="62"/>
      <c r="GD159" s="62"/>
      <c r="GE159" s="62"/>
      <c r="GF159" s="62"/>
      <c r="GG159" s="62"/>
      <c r="GH159" s="62"/>
      <c r="GI159" s="62"/>
      <c r="GJ159" s="62"/>
      <c r="GK159" s="62"/>
      <c r="GL159" s="62"/>
      <c r="GM159" s="62"/>
      <c r="GN159" s="62"/>
      <c r="GO159" s="62"/>
      <c r="GP159" s="62"/>
      <c r="GQ159" s="62"/>
      <c r="GR159" s="62"/>
      <c r="GS159" s="62"/>
      <c r="GT159" s="62"/>
      <c r="GU159" s="62"/>
      <c r="GV159" s="62"/>
      <c r="GW159" s="62"/>
      <c r="GX159" s="62"/>
      <c r="GY159" s="62"/>
      <c r="GZ159" s="62"/>
      <c r="HA159" s="62"/>
      <c r="HB159" s="62"/>
      <c r="HC159" s="62"/>
      <c r="HD159" s="62"/>
      <c r="HE159" s="62"/>
      <c r="HF159" s="62"/>
      <c r="HG159" s="62"/>
      <c r="HH159" s="62"/>
      <c r="HI159" s="62"/>
      <c r="HJ159" s="62"/>
      <c r="HK159" s="62"/>
      <c r="HL159" s="62"/>
      <c r="HM159" s="62"/>
      <c r="HN159" s="62"/>
      <c r="HO159" s="62"/>
      <c r="HP159" s="62"/>
    </row>
    <row r="160" spans="2:224" customFormat="1" ht="19.95" customHeight="1" thickBot="1">
      <c r="J160" s="1"/>
      <c r="K160" s="243"/>
      <c r="L160" s="1"/>
      <c r="M160" s="498"/>
      <c r="P160" s="109"/>
      <c r="Q160" s="353"/>
      <c r="R160" s="353"/>
    </row>
    <row r="161" spans="2:224" s="125" customFormat="1" ht="19.95" customHeight="1" thickBot="1">
      <c r="B161" s="350"/>
      <c r="C161" s="124"/>
      <c r="E161" s="395">
        <v>2</v>
      </c>
      <c r="F161" s="494" t="s">
        <v>68</v>
      </c>
      <c r="G161" s="393"/>
      <c r="H161" s="393"/>
      <c r="I161" s="394"/>
      <c r="J161" s="242"/>
      <c r="K161" s="277"/>
      <c r="L161" s="384"/>
      <c r="M161" s="507"/>
      <c r="N161" s="201"/>
      <c r="O161" s="201"/>
      <c r="P161" s="197"/>
      <c r="Q161" s="353"/>
      <c r="R161" s="353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62"/>
      <c r="BN161" s="62"/>
      <c r="BO161" s="62"/>
      <c r="BP161" s="62"/>
      <c r="BQ161" s="62"/>
      <c r="BR161" s="62"/>
      <c r="BS161" s="62"/>
      <c r="BT161" s="62"/>
      <c r="BU161" s="62"/>
      <c r="BV161" s="62"/>
      <c r="BW161" s="62"/>
      <c r="BX161" s="62"/>
      <c r="BY161" s="62"/>
      <c r="BZ161" s="62"/>
      <c r="CA161" s="62"/>
      <c r="CB161" s="62"/>
      <c r="CC161" s="62"/>
      <c r="CD161" s="62"/>
      <c r="CE161" s="62"/>
      <c r="CF161" s="62"/>
      <c r="CG161" s="62"/>
      <c r="CH161" s="62"/>
      <c r="CI161" s="62"/>
      <c r="CJ161" s="62"/>
      <c r="CK161" s="62"/>
      <c r="CL161" s="62"/>
      <c r="CM161" s="62"/>
      <c r="CN161" s="62"/>
      <c r="CO161" s="62"/>
      <c r="CP161" s="62"/>
      <c r="CQ161" s="62"/>
      <c r="CR161" s="62"/>
      <c r="CS161" s="62"/>
      <c r="CT161" s="62"/>
      <c r="CU161" s="62"/>
      <c r="CV161" s="62"/>
      <c r="CW161" s="62"/>
      <c r="CX161" s="62"/>
      <c r="CY161" s="62"/>
      <c r="CZ161" s="62"/>
      <c r="DA161" s="62"/>
      <c r="DB161" s="62"/>
      <c r="DC161" s="62"/>
      <c r="DD161" s="62"/>
      <c r="DE161" s="62"/>
      <c r="DF161" s="62"/>
      <c r="DG161" s="62"/>
      <c r="DH161" s="62"/>
      <c r="DI161" s="62"/>
      <c r="DJ161" s="62"/>
      <c r="DK161" s="62"/>
      <c r="DL161" s="62"/>
      <c r="DM161" s="62"/>
      <c r="DN161" s="62"/>
      <c r="DO161" s="62"/>
      <c r="DP161" s="62"/>
      <c r="DQ161" s="62"/>
      <c r="DR161" s="62"/>
      <c r="DS161" s="62"/>
      <c r="DT161" s="62"/>
      <c r="DU161" s="62"/>
      <c r="DV161" s="62"/>
      <c r="DW161" s="62"/>
      <c r="DX161" s="62"/>
      <c r="DY161" s="62"/>
      <c r="DZ161" s="62"/>
      <c r="EA161" s="62"/>
      <c r="EB161" s="62"/>
      <c r="EC161" s="62"/>
      <c r="ED161" s="62"/>
      <c r="EE161" s="62"/>
      <c r="EF161" s="62"/>
      <c r="EG161" s="62"/>
      <c r="EH161" s="62"/>
      <c r="EI161" s="62"/>
      <c r="EJ161" s="62"/>
      <c r="EK161" s="62"/>
      <c r="EL161" s="62"/>
      <c r="EM161" s="62"/>
      <c r="EN161" s="62"/>
      <c r="EO161" s="62"/>
      <c r="EP161" s="62"/>
      <c r="EQ161" s="62"/>
      <c r="ER161" s="62"/>
      <c r="ES161" s="62"/>
      <c r="ET161" s="62"/>
      <c r="EU161" s="62"/>
      <c r="EV161" s="62"/>
      <c r="EW161" s="62"/>
      <c r="EX161" s="62"/>
      <c r="EY161" s="62"/>
      <c r="EZ161" s="62"/>
      <c r="FA161" s="62"/>
      <c r="FB161" s="62"/>
      <c r="FC161" s="62"/>
      <c r="FD161" s="62"/>
      <c r="FE161" s="62"/>
      <c r="FF161" s="62"/>
      <c r="FG161" s="62"/>
      <c r="FH161" s="62"/>
      <c r="FI161" s="62"/>
      <c r="FJ161" s="62"/>
      <c r="FK161" s="62"/>
      <c r="FL161" s="62"/>
      <c r="FM161" s="62"/>
      <c r="FN161" s="62"/>
      <c r="FO161" s="62"/>
      <c r="FP161" s="62"/>
      <c r="FQ161" s="62"/>
      <c r="FR161" s="62"/>
      <c r="FS161" s="62"/>
      <c r="FT161" s="62"/>
      <c r="FU161" s="62"/>
      <c r="FV161" s="62"/>
      <c r="FW161" s="62"/>
      <c r="FX161" s="62"/>
      <c r="FY161" s="62"/>
      <c r="FZ161" s="62"/>
      <c r="GA161" s="62"/>
      <c r="GB161" s="62"/>
      <c r="GC161" s="62"/>
      <c r="GD161" s="62"/>
      <c r="GE161" s="62"/>
      <c r="GF161" s="62"/>
      <c r="GG161" s="62"/>
      <c r="GH161" s="62"/>
      <c r="GI161" s="62"/>
      <c r="GJ161" s="62"/>
      <c r="GK161" s="62"/>
      <c r="GL161" s="62"/>
      <c r="GM161" s="62"/>
      <c r="GN161" s="62"/>
      <c r="GO161" s="62"/>
      <c r="GP161" s="62"/>
      <c r="GQ161" s="62"/>
      <c r="GR161" s="62"/>
      <c r="GS161" s="62"/>
      <c r="GT161" s="62"/>
      <c r="GU161" s="62"/>
      <c r="GV161" s="62"/>
      <c r="GW161" s="62"/>
      <c r="GX161" s="62"/>
      <c r="GY161" s="62"/>
      <c r="GZ161" s="62"/>
      <c r="HA161" s="62"/>
      <c r="HB161" s="62"/>
      <c r="HC161" s="62"/>
      <c r="HD161" s="62"/>
      <c r="HE161" s="62"/>
      <c r="HF161" s="62"/>
      <c r="HG161" s="62"/>
      <c r="HH161" s="62"/>
      <c r="HI161" s="62"/>
      <c r="HJ161" s="62"/>
      <c r="HK161" s="62"/>
      <c r="HL161" s="62"/>
      <c r="HM161" s="62"/>
      <c r="HN161" s="62"/>
      <c r="HO161" s="62"/>
      <c r="HP161" s="62"/>
    </row>
    <row r="162" spans="2:224" s="124" customFormat="1" ht="19.95" customHeight="1">
      <c r="B162" s="109"/>
      <c r="C162" s="126"/>
      <c r="D162" s="126"/>
      <c r="E162" s="396"/>
      <c r="F162" s="383" t="s">
        <v>147</v>
      </c>
      <c r="G162" s="383"/>
      <c r="H162" s="383"/>
      <c r="I162" s="383"/>
      <c r="J162" s="278"/>
      <c r="K162" s="279"/>
      <c r="L162" s="385">
        <v>50000</v>
      </c>
      <c r="M162" s="508"/>
      <c r="N162" s="202"/>
      <c r="O162" s="202"/>
      <c r="P162" s="197"/>
      <c r="Q162" s="353"/>
      <c r="R162" s="353"/>
    </row>
    <row r="163" spans="2:224" s="124" customFormat="1" ht="19.95" customHeight="1">
      <c r="B163" s="197"/>
      <c r="C163" s="126"/>
      <c r="D163" s="126"/>
      <c r="E163" s="396"/>
      <c r="F163" s="383" t="s">
        <v>70</v>
      </c>
      <c r="G163" s="383"/>
      <c r="H163" s="383"/>
      <c r="I163" s="383"/>
      <c r="J163" s="278"/>
      <c r="K163" s="279"/>
      <c r="L163" s="386">
        <v>1705</v>
      </c>
      <c r="M163" s="245"/>
      <c r="N163" s="202"/>
      <c r="O163" s="202"/>
      <c r="P163" s="197"/>
      <c r="Q163" s="353"/>
      <c r="R163" s="353"/>
    </row>
    <row r="164" spans="2:224" s="124" customFormat="1" ht="19.95" customHeight="1">
      <c r="B164" s="109"/>
      <c r="C164" s="126"/>
      <c r="D164" s="126"/>
      <c r="E164" s="396"/>
      <c r="F164" s="389" t="s">
        <v>71</v>
      </c>
      <c r="G164" s="389"/>
      <c r="H164" s="389"/>
      <c r="I164" s="389"/>
      <c r="J164" s="280"/>
      <c r="K164" s="281"/>
      <c r="L164" s="387">
        <f t="shared" ref="L164" si="9">SUM(L162:L163)</f>
        <v>51705</v>
      </c>
      <c r="M164" s="508"/>
      <c r="N164" s="202"/>
      <c r="O164" s="202"/>
      <c r="P164" s="197"/>
      <c r="Q164" s="353"/>
      <c r="R164" s="353"/>
    </row>
    <row r="165" spans="2:224" s="124" customFormat="1" ht="19.95" customHeight="1">
      <c r="B165" s="197"/>
      <c r="C165" s="126"/>
      <c r="D165" s="126"/>
      <c r="E165" s="396"/>
      <c r="F165" s="390" t="s">
        <v>84</v>
      </c>
      <c r="G165" s="389"/>
      <c r="H165" s="389"/>
      <c r="I165" s="389"/>
      <c r="J165" s="278"/>
      <c r="K165" s="282" t="s">
        <v>141</v>
      </c>
      <c r="L165" s="386">
        <v>-15260.27</v>
      </c>
      <c r="M165" s="245"/>
      <c r="N165" s="202"/>
      <c r="O165" s="202"/>
      <c r="P165" s="354"/>
      <c r="Q165" s="353"/>
      <c r="R165" s="353"/>
    </row>
    <row r="166" spans="2:224" s="124" customFormat="1" ht="19.95" customHeight="1">
      <c r="B166" s="197"/>
      <c r="C166" s="126"/>
      <c r="D166" s="126"/>
      <c r="E166" s="396"/>
      <c r="F166" s="390" t="s">
        <v>85</v>
      </c>
      <c r="G166" s="389"/>
      <c r="H166" s="389"/>
      <c r="I166" s="389"/>
      <c r="J166" s="278"/>
      <c r="K166" s="282" t="s">
        <v>141</v>
      </c>
      <c r="L166" s="386">
        <v>-848.3</v>
      </c>
      <c r="M166" s="245"/>
      <c r="N166" s="202"/>
      <c r="O166" s="202"/>
      <c r="P166" s="354"/>
      <c r="Q166" s="355"/>
      <c r="R166" s="355"/>
    </row>
    <row r="167" spans="2:224" s="124" customFormat="1" ht="19.95" customHeight="1">
      <c r="B167" s="197"/>
      <c r="C167" s="126"/>
      <c r="D167" s="126"/>
      <c r="E167" s="396"/>
      <c r="F167" s="390" t="s">
        <v>86</v>
      </c>
      <c r="G167" s="389"/>
      <c r="H167" s="389"/>
      <c r="I167" s="389"/>
      <c r="J167" s="278"/>
      <c r="K167" s="282"/>
      <c r="L167" s="386">
        <v>-10000</v>
      </c>
      <c r="M167" s="245"/>
      <c r="N167" s="202"/>
      <c r="O167" s="202"/>
      <c r="P167" s="356"/>
      <c r="Q167" s="355"/>
      <c r="R167" s="355"/>
    </row>
    <row r="168" spans="2:224" s="124" customFormat="1" ht="19.95" customHeight="1">
      <c r="B168" s="197"/>
      <c r="C168" s="126"/>
      <c r="D168" s="126"/>
      <c r="E168" s="396"/>
      <c r="F168" s="390" t="s">
        <v>87</v>
      </c>
      <c r="G168" s="391"/>
      <c r="H168" s="391"/>
      <c r="I168" s="392"/>
      <c r="J168" s="278"/>
      <c r="K168" s="282"/>
      <c r="L168" s="386">
        <v>-399.77</v>
      </c>
      <c r="M168" s="245"/>
      <c r="N168" s="202"/>
      <c r="O168" s="202"/>
      <c r="P168" s="356"/>
      <c r="Q168" s="355"/>
      <c r="R168" s="355"/>
    </row>
    <row r="169" spans="2:224" s="125" customFormat="1" ht="19.95" customHeight="1">
      <c r="B169" s="354"/>
      <c r="C169" s="124"/>
      <c r="E169" s="397"/>
      <c r="F169" s="483" t="s">
        <v>142</v>
      </c>
      <c r="G169" s="483"/>
      <c r="H169" s="483"/>
      <c r="I169" s="483"/>
      <c r="J169" s="483"/>
      <c r="K169" s="484" t="s">
        <v>130</v>
      </c>
      <c r="L169" s="485">
        <f>L163+L166+L168</f>
        <v>456.93000000000006</v>
      </c>
      <c r="M169" s="245"/>
      <c r="N169" s="201"/>
      <c r="O169" s="201"/>
      <c r="P169" s="357"/>
      <c r="Q169" s="355"/>
      <c r="R169" s="355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2"/>
      <c r="BG169" s="62"/>
      <c r="BH169" s="62"/>
      <c r="BI169" s="62"/>
      <c r="BJ169" s="62"/>
      <c r="BK169" s="62"/>
      <c r="BL169" s="62"/>
      <c r="BM169" s="62"/>
      <c r="BN169" s="62"/>
      <c r="BO169" s="62"/>
      <c r="BP169" s="62"/>
      <c r="BQ169" s="62"/>
      <c r="BR169" s="62"/>
      <c r="BS169" s="62"/>
      <c r="BT169" s="62"/>
      <c r="BU169" s="62"/>
      <c r="BV169" s="62"/>
      <c r="BW169" s="62"/>
      <c r="BX169" s="62"/>
      <c r="BY169" s="62"/>
      <c r="BZ169" s="62"/>
      <c r="CA169" s="62"/>
      <c r="CB169" s="62"/>
      <c r="CC169" s="62"/>
      <c r="CD169" s="62"/>
      <c r="CE169" s="62"/>
      <c r="CF169" s="62"/>
      <c r="CG169" s="62"/>
      <c r="CH169" s="62"/>
      <c r="CI169" s="62"/>
      <c r="CJ169" s="62"/>
      <c r="CK169" s="62"/>
      <c r="CL169" s="62"/>
      <c r="CM169" s="62"/>
      <c r="CN169" s="62"/>
      <c r="CO169" s="62"/>
      <c r="CP169" s="62"/>
      <c r="CQ169" s="62"/>
      <c r="CR169" s="62"/>
      <c r="CS169" s="62"/>
      <c r="CT169" s="62"/>
      <c r="CU169" s="62"/>
      <c r="CV169" s="62"/>
      <c r="CW169" s="62"/>
      <c r="CX169" s="62"/>
      <c r="CY169" s="62"/>
      <c r="CZ169" s="62"/>
      <c r="DA169" s="62"/>
      <c r="DB169" s="62"/>
      <c r="DC169" s="62"/>
      <c r="DD169" s="62"/>
      <c r="DE169" s="62"/>
      <c r="DF169" s="62"/>
      <c r="DG169" s="62"/>
      <c r="DH169" s="62"/>
      <c r="DI169" s="62"/>
      <c r="DJ169" s="62"/>
      <c r="DK169" s="62"/>
      <c r="DL169" s="62"/>
      <c r="DM169" s="62"/>
      <c r="DN169" s="62"/>
      <c r="DO169" s="62"/>
      <c r="DP169" s="62"/>
      <c r="DQ169" s="62"/>
      <c r="DR169" s="62"/>
      <c r="DS169" s="62"/>
      <c r="DT169" s="62"/>
      <c r="DU169" s="62"/>
      <c r="DV169" s="62"/>
      <c r="DW169" s="62"/>
      <c r="DX169" s="62"/>
      <c r="DY169" s="62"/>
      <c r="DZ169" s="62"/>
      <c r="EA169" s="62"/>
      <c r="EB169" s="62"/>
      <c r="EC169" s="62"/>
      <c r="ED169" s="62"/>
      <c r="EE169" s="62"/>
      <c r="EF169" s="62"/>
      <c r="EG169" s="62"/>
      <c r="EH169" s="62"/>
      <c r="EI169" s="62"/>
      <c r="EJ169" s="62"/>
      <c r="EK169" s="62"/>
      <c r="EL169" s="62"/>
      <c r="EM169" s="62"/>
      <c r="EN169" s="62"/>
      <c r="EO169" s="62"/>
      <c r="EP169" s="62"/>
      <c r="EQ169" s="62"/>
      <c r="ER169" s="62"/>
      <c r="ES169" s="62"/>
      <c r="ET169" s="62"/>
      <c r="EU169" s="62"/>
      <c r="EV169" s="62"/>
      <c r="EW169" s="62"/>
      <c r="EX169" s="62"/>
      <c r="EY169" s="62"/>
      <c r="EZ169" s="62"/>
      <c r="FA169" s="62"/>
      <c r="FB169" s="62"/>
      <c r="FC169" s="62"/>
      <c r="FD169" s="62"/>
      <c r="FE169" s="62"/>
      <c r="FF169" s="62"/>
      <c r="FG169" s="62"/>
      <c r="FH169" s="62"/>
      <c r="FI169" s="62"/>
      <c r="FJ169" s="62"/>
      <c r="FK169" s="62"/>
      <c r="FL169" s="62"/>
      <c r="FM169" s="62"/>
      <c r="FN169" s="62"/>
      <c r="FO169" s="62"/>
      <c r="FP169" s="62"/>
      <c r="FQ169" s="62"/>
      <c r="FR169" s="62"/>
      <c r="FS169" s="62"/>
      <c r="FT169" s="62"/>
      <c r="FU169" s="62"/>
      <c r="FV169" s="62"/>
      <c r="FW169" s="62"/>
      <c r="FX169" s="62"/>
      <c r="FY169" s="62"/>
      <c r="FZ169" s="62"/>
      <c r="GA169" s="62"/>
      <c r="GB169" s="62"/>
      <c r="GC169" s="62"/>
      <c r="GD169" s="62"/>
      <c r="GE169" s="62"/>
      <c r="GF169" s="62"/>
      <c r="GG169" s="62"/>
      <c r="GH169" s="62"/>
      <c r="GI169" s="62"/>
      <c r="GJ169" s="62"/>
      <c r="GK169" s="62"/>
      <c r="GL169" s="62"/>
      <c r="GM169" s="62"/>
      <c r="GN169" s="62"/>
      <c r="GO169" s="62"/>
      <c r="GP169" s="62"/>
      <c r="GQ169" s="62"/>
      <c r="GR169" s="62"/>
      <c r="GS169" s="62"/>
      <c r="GT169" s="62"/>
      <c r="GU169" s="62"/>
      <c r="GV169" s="62"/>
      <c r="GW169" s="62"/>
      <c r="GX169" s="62"/>
      <c r="GY169" s="62"/>
      <c r="GZ169" s="62"/>
      <c r="HA169" s="62"/>
      <c r="HB169" s="62"/>
      <c r="HC169" s="62"/>
      <c r="HD169" s="62"/>
      <c r="HE169" s="62"/>
      <c r="HF169" s="62"/>
      <c r="HG169" s="62"/>
      <c r="HH169" s="62"/>
      <c r="HI169" s="62"/>
      <c r="HJ169" s="62"/>
      <c r="HK169" s="62"/>
      <c r="HL169" s="62"/>
      <c r="HM169" s="62"/>
      <c r="HN169" s="62"/>
      <c r="HO169" s="62"/>
      <c r="HP169" s="62"/>
    </row>
    <row r="170" spans="2:224" s="125" customFormat="1" ht="19.95" customHeight="1">
      <c r="B170" s="354"/>
      <c r="C170" s="124"/>
      <c r="E170" s="397"/>
      <c r="F170" s="486" t="s">
        <v>143</v>
      </c>
      <c r="G170" s="486"/>
      <c r="H170" s="486"/>
      <c r="I170" s="486"/>
      <c r="J170" s="486"/>
      <c r="K170" s="487" t="s">
        <v>130</v>
      </c>
      <c r="L170" s="386">
        <f>L162+L165+L167</f>
        <v>24739.729999999996</v>
      </c>
      <c r="M170" s="245"/>
      <c r="N170" s="201"/>
      <c r="O170" s="201"/>
      <c r="P170" s="134"/>
      <c r="Q170" s="134"/>
      <c r="R170" s="134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62"/>
      <c r="BN170" s="62"/>
      <c r="BO170" s="62"/>
      <c r="BP170" s="62"/>
      <c r="BQ170" s="62"/>
      <c r="BR170" s="62"/>
      <c r="BS170" s="62"/>
      <c r="BT170" s="62"/>
      <c r="BU170" s="62"/>
      <c r="BV170" s="62"/>
      <c r="BW170" s="62"/>
      <c r="BX170" s="62"/>
      <c r="BY170" s="62"/>
      <c r="BZ170" s="62"/>
      <c r="CA170" s="62"/>
      <c r="CB170" s="62"/>
      <c r="CC170" s="62"/>
      <c r="CD170" s="62"/>
      <c r="CE170" s="62"/>
      <c r="CF170" s="62"/>
      <c r="CG170" s="62"/>
      <c r="CH170" s="62"/>
      <c r="CI170" s="62"/>
      <c r="CJ170" s="62"/>
      <c r="CK170" s="62"/>
      <c r="CL170" s="62"/>
      <c r="CM170" s="62"/>
      <c r="CN170" s="62"/>
      <c r="CO170" s="62"/>
      <c r="CP170" s="62"/>
      <c r="CQ170" s="62"/>
      <c r="CR170" s="62"/>
      <c r="CS170" s="62"/>
      <c r="CT170" s="62"/>
      <c r="CU170" s="62"/>
      <c r="CV170" s="62"/>
      <c r="CW170" s="62"/>
      <c r="CX170" s="62"/>
      <c r="CY170" s="62"/>
      <c r="CZ170" s="62"/>
      <c r="DA170" s="62"/>
      <c r="DB170" s="62"/>
      <c r="DC170" s="62"/>
      <c r="DD170" s="62"/>
      <c r="DE170" s="62"/>
      <c r="DF170" s="62"/>
      <c r="DG170" s="62"/>
      <c r="DH170" s="62"/>
      <c r="DI170" s="62"/>
      <c r="DJ170" s="62"/>
      <c r="DK170" s="62"/>
      <c r="DL170" s="62"/>
      <c r="DM170" s="62"/>
      <c r="DN170" s="62"/>
      <c r="DO170" s="62"/>
      <c r="DP170" s="62"/>
      <c r="DQ170" s="62"/>
      <c r="DR170" s="62"/>
      <c r="DS170" s="62"/>
      <c r="DT170" s="62"/>
      <c r="DU170" s="62"/>
      <c r="DV170" s="62"/>
      <c r="DW170" s="62"/>
      <c r="DX170" s="62"/>
      <c r="DY170" s="62"/>
      <c r="DZ170" s="62"/>
      <c r="EA170" s="62"/>
      <c r="EB170" s="62"/>
      <c r="EC170" s="62"/>
      <c r="ED170" s="62"/>
      <c r="EE170" s="62"/>
      <c r="EF170" s="62"/>
      <c r="EG170" s="62"/>
      <c r="EH170" s="62"/>
      <c r="EI170" s="62"/>
      <c r="EJ170" s="62"/>
      <c r="EK170" s="62"/>
      <c r="EL170" s="62"/>
      <c r="EM170" s="62"/>
      <c r="EN170" s="62"/>
      <c r="EO170" s="62"/>
      <c r="EP170" s="62"/>
      <c r="EQ170" s="62"/>
      <c r="ER170" s="62"/>
      <c r="ES170" s="62"/>
      <c r="ET170" s="62"/>
      <c r="EU170" s="62"/>
      <c r="EV170" s="62"/>
      <c r="EW170" s="62"/>
      <c r="EX170" s="62"/>
      <c r="EY170" s="62"/>
      <c r="EZ170" s="62"/>
      <c r="FA170" s="62"/>
      <c r="FB170" s="62"/>
      <c r="FC170" s="62"/>
      <c r="FD170" s="62"/>
      <c r="FE170" s="62"/>
      <c r="FF170" s="62"/>
      <c r="FG170" s="62"/>
      <c r="FH170" s="62"/>
      <c r="FI170" s="62"/>
      <c r="FJ170" s="62"/>
      <c r="FK170" s="62"/>
      <c r="FL170" s="62"/>
      <c r="FM170" s="62"/>
      <c r="FN170" s="62"/>
      <c r="FO170" s="62"/>
      <c r="FP170" s="62"/>
      <c r="FQ170" s="62"/>
      <c r="FR170" s="62"/>
      <c r="FS170" s="62"/>
      <c r="FT170" s="62"/>
      <c r="FU170" s="62"/>
      <c r="FV170" s="62"/>
      <c r="FW170" s="62"/>
      <c r="FX170" s="62"/>
      <c r="FY170" s="62"/>
      <c r="FZ170" s="62"/>
      <c r="GA170" s="62"/>
      <c r="GB170" s="62"/>
      <c r="GC170" s="62"/>
      <c r="GD170" s="62"/>
      <c r="GE170" s="62"/>
      <c r="GF170" s="62"/>
      <c r="GG170" s="62"/>
      <c r="GH170" s="62"/>
      <c r="GI170" s="62"/>
      <c r="GJ170" s="62"/>
      <c r="GK170" s="62"/>
      <c r="GL170" s="62"/>
      <c r="GM170" s="62"/>
      <c r="GN170" s="62"/>
      <c r="GO170" s="62"/>
      <c r="GP170" s="62"/>
      <c r="GQ170" s="62"/>
      <c r="GR170" s="62"/>
      <c r="GS170" s="62"/>
      <c r="GT170" s="62"/>
      <c r="GU170" s="62"/>
      <c r="GV170" s="62"/>
      <c r="GW170" s="62"/>
      <c r="GX170" s="62"/>
      <c r="GY170" s="62"/>
      <c r="GZ170" s="62"/>
      <c r="HA170" s="62"/>
      <c r="HB170" s="62"/>
      <c r="HC170" s="62"/>
      <c r="HD170" s="62"/>
      <c r="HE170" s="62"/>
      <c r="HF170" s="62"/>
      <c r="HG170" s="62"/>
      <c r="HH170" s="62"/>
      <c r="HI170" s="62"/>
      <c r="HJ170" s="62"/>
      <c r="HK170" s="62"/>
      <c r="HL170" s="62"/>
      <c r="HM170" s="62"/>
      <c r="HN170" s="62"/>
      <c r="HO170" s="62"/>
      <c r="HP170" s="62"/>
    </row>
    <row r="171" spans="2:224" s="128" customFormat="1" ht="19.95" customHeight="1">
      <c r="B171" s="356"/>
      <c r="C171" s="127"/>
      <c r="E171" s="398"/>
      <c r="F171" s="486" t="s">
        <v>144</v>
      </c>
      <c r="G171" s="486"/>
      <c r="H171" s="486"/>
      <c r="I171" s="486"/>
      <c r="J171" s="486"/>
      <c r="K171" s="487" t="s">
        <v>130</v>
      </c>
      <c r="L171" s="488">
        <f>SUM(L169:L170)</f>
        <v>25196.659999999996</v>
      </c>
      <c r="M171" s="508"/>
      <c r="N171" s="130"/>
      <c r="O171" s="130"/>
      <c r="P171" s="1"/>
      <c r="Q171" s="1"/>
      <c r="R171" s="1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29"/>
      <c r="AK171" s="129"/>
      <c r="AL171" s="129"/>
      <c r="AM171" s="129"/>
      <c r="AN171" s="129"/>
      <c r="AO171" s="129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29"/>
      <c r="BC171" s="129"/>
      <c r="BD171" s="129"/>
      <c r="BE171" s="129"/>
      <c r="BF171" s="129"/>
      <c r="BG171" s="129"/>
      <c r="BH171" s="129"/>
      <c r="BI171" s="129"/>
      <c r="BJ171" s="129"/>
      <c r="BK171" s="129"/>
      <c r="BL171" s="129"/>
      <c r="BM171" s="129"/>
      <c r="BN171" s="129"/>
      <c r="BO171" s="129"/>
      <c r="BP171" s="129"/>
      <c r="BQ171" s="129"/>
      <c r="BR171" s="129"/>
      <c r="BS171" s="129"/>
      <c r="BT171" s="129"/>
      <c r="BU171" s="129"/>
      <c r="BV171" s="129"/>
      <c r="BW171" s="129"/>
      <c r="BX171" s="129"/>
      <c r="BY171" s="129"/>
      <c r="BZ171" s="129"/>
      <c r="CA171" s="129"/>
      <c r="CB171" s="129"/>
      <c r="CC171" s="129"/>
      <c r="CD171" s="129"/>
      <c r="CE171" s="129"/>
      <c r="CF171" s="129"/>
      <c r="CG171" s="129"/>
      <c r="CH171" s="129"/>
      <c r="CI171" s="129"/>
      <c r="CJ171" s="129"/>
      <c r="CK171" s="129"/>
      <c r="CL171" s="129"/>
      <c r="CM171" s="129"/>
      <c r="CN171" s="129"/>
      <c r="CO171" s="129"/>
      <c r="CP171" s="129"/>
      <c r="CQ171" s="129"/>
      <c r="CR171" s="129"/>
      <c r="CS171" s="129"/>
      <c r="CT171" s="129"/>
      <c r="CU171" s="129"/>
      <c r="CV171" s="129"/>
      <c r="CW171" s="129"/>
      <c r="CX171" s="129"/>
      <c r="CY171" s="129"/>
      <c r="CZ171" s="129"/>
      <c r="DA171" s="129"/>
      <c r="DB171" s="129"/>
      <c r="DC171" s="129"/>
      <c r="DD171" s="129"/>
      <c r="DE171" s="129"/>
      <c r="DF171" s="129"/>
      <c r="DG171" s="129"/>
      <c r="DH171" s="129"/>
      <c r="DI171" s="129"/>
      <c r="DJ171" s="129"/>
      <c r="DK171" s="129"/>
      <c r="DL171" s="129"/>
      <c r="DM171" s="129"/>
      <c r="DN171" s="129"/>
      <c r="DO171" s="129"/>
      <c r="DP171" s="129"/>
      <c r="DQ171" s="129"/>
      <c r="DR171" s="129"/>
      <c r="DS171" s="129"/>
      <c r="DT171" s="129"/>
      <c r="DU171" s="129"/>
      <c r="DV171" s="129"/>
      <c r="DW171" s="129"/>
      <c r="DX171" s="129"/>
      <c r="DY171" s="129"/>
      <c r="DZ171" s="129"/>
      <c r="EA171" s="129"/>
      <c r="EB171" s="129"/>
      <c r="EC171" s="129"/>
      <c r="ED171" s="129"/>
      <c r="EE171" s="129"/>
      <c r="EF171" s="129"/>
      <c r="EG171" s="129"/>
      <c r="EH171" s="129"/>
      <c r="EI171" s="129"/>
      <c r="EJ171" s="129"/>
      <c r="EK171" s="129"/>
      <c r="EL171" s="129"/>
      <c r="EM171" s="129"/>
      <c r="EN171" s="129"/>
      <c r="EO171" s="129"/>
      <c r="EP171" s="129"/>
      <c r="EQ171" s="129"/>
      <c r="ER171" s="129"/>
      <c r="ES171" s="129"/>
      <c r="ET171" s="129"/>
      <c r="EU171" s="129"/>
      <c r="EV171" s="129"/>
      <c r="EW171" s="129"/>
      <c r="EX171" s="129"/>
      <c r="EY171" s="129"/>
      <c r="EZ171" s="129"/>
      <c r="FA171" s="129"/>
      <c r="FB171" s="129"/>
      <c r="FC171" s="129"/>
      <c r="FD171" s="129"/>
      <c r="FE171" s="129"/>
      <c r="FF171" s="129"/>
      <c r="FG171" s="129"/>
      <c r="FH171" s="129"/>
      <c r="FI171" s="129"/>
      <c r="FJ171" s="129"/>
      <c r="FK171" s="129"/>
      <c r="FL171" s="129"/>
      <c r="FM171" s="129"/>
      <c r="FN171" s="129"/>
      <c r="FO171" s="129"/>
      <c r="FP171" s="129"/>
      <c r="FQ171" s="129"/>
      <c r="FR171" s="129"/>
      <c r="FS171" s="129"/>
      <c r="FT171" s="129"/>
      <c r="FU171" s="129"/>
      <c r="FV171" s="129"/>
      <c r="FW171" s="129"/>
      <c r="FX171" s="129"/>
      <c r="FY171" s="129"/>
      <c r="FZ171" s="129"/>
      <c r="GA171" s="129"/>
      <c r="GB171" s="129"/>
      <c r="GC171" s="129"/>
      <c r="GD171" s="129"/>
      <c r="GE171" s="129"/>
      <c r="GF171" s="129"/>
      <c r="GG171" s="129"/>
      <c r="GH171" s="129"/>
      <c r="GI171" s="129"/>
      <c r="GJ171" s="129"/>
      <c r="GK171" s="129"/>
      <c r="GL171" s="129"/>
      <c r="GM171" s="129"/>
      <c r="GN171" s="129"/>
      <c r="GO171" s="129"/>
      <c r="GP171" s="129"/>
      <c r="GQ171" s="129"/>
      <c r="GR171" s="129"/>
      <c r="GS171" s="129"/>
      <c r="GT171" s="129"/>
      <c r="GU171" s="129"/>
      <c r="GV171" s="129"/>
      <c r="GW171" s="129"/>
      <c r="GX171" s="129"/>
      <c r="GY171" s="129"/>
      <c r="GZ171" s="129"/>
      <c r="HA171" s="129"/>
      <c r="HB171" s="129"/>
      <c r="HC171" s="129"/>
      <c r="HD171" s="129"/>
      <c r="HE171" s="129"/>
      <c r="HF171" s="129"/>
      <c r="HG171" s="129"/>
      <c r="HH171" s="129"/>
      <c r="HI171" s="129"/>
      <c r="HJ171" s="129"/>
      <c r="HK171" s="129"/>
      <c r="HL171" s="129"/>
      <c r="HM171" s="129"/>
      <c r="HN171" s="129"/>
      <c r="HO171" s="129"/>
      <c r="HP171" s="129"/>
    </row>
    <row r="172" spans="2:224" s="134" customFormat="1" ht="25.05" customHeight="1" thickBot="1">
      <c r="B172" s="406"/>
      <c r="E172" s="399"/>
      <c r="F172" s="284"/>
      <c r="G172" s="283"/>
      <c r="H172" s="283"/>
      <c r="I172" s="283"/>
      <c r="J172" s="283"/>
      <c r="K172" s="284"/>
      <c r="L172" s="388" t="s">
        <v>150</v>
      </c>
      <c r="M172" s="509"/>
      <c r="N172" s="136"/>
      <c r="O172" s="136"/>
      <c r="P172" s="1"/>
      <c r="Q172" s="1"/>
      <c r="R172"/>
      <c r="S172" s="135"/>
      <c r="T172" s="135"/>
      <c r="U172" s="135"/>
      <c r="V172" s="135"/>
      <c r="W172" s="135"/>
      <c r="X172" s="135"/>
      <c r="Y172" s="135"/>
      <c r="Z172" s="135"/>
      <c r="AA172" s="135"/>
      <c r="AB172" s="135"/>
      <c r="AC172" s="135"/>
      <c r="AD172" s="135"/>
      <c r="AE172" s="135"/>
      <c r="AF172" s="135"/>
      <c r="AG172" s="135"/>
      <c r="AH172" s="135"/>
      <c r="AI172" s="135"/>
      <c r="AJ172" s="135"/>
      <c r="AK172" s="135"/>
      <c r="AL172" s="135"/>
      <c r="AM172" s="135"/>
      <c r="AN172" s="135"/>
      <c r="AO172" s="135"/>
      <c r="AP172" s="135"/>
      <c r="AQ172" s="135"/>
      <c r="AR172" s="135"/>
      <c r="AS172" s="135"/>
      <c r="AT172" s="135"/>
      <c r="AU172" s="135"/>
      <c r="AV172" s="135"/>
      <c r="AW172" s="135"/>
      <c r="AX172" s="135"/>
      <c r="AY172" s="135"/>
      <c r="AZ172" s="135"/>
      <c r="BA172" s="135"/>
      <c r="BB172" s="135"/>
      <c r="BC172" s="135"/>
      <c r="BD172" s="135"/>
      <c r="BE172" s="135"/>
      <c r="BF172" s="135"/>
      <c r="BG172" s="135"/>
      <c r="BH172" s="135"/>
      <c r="BI172" s="135"/>
      <c r="BJ172" s="135"/>
      <c r="BK172" s="135"/>
      <c r="BL172" s="135"/>
      <c r="BM172" s="135"/>
      <c r="BN172" s="135"/>
      <c r="BO172" s="135"/>
      <c r="BP172" s="135"/>
      <c r="BQ172" s="135"/>
      <c r="BR172" s="135"/>
      <c r="BS172" s="135"/>
      <c r="BT172" s="135"/>
      <c r="BU172" s="135"/>
      <c r="BV172" s="135"/>
      <c r="BW172" s="135"/>
      <c r="BX172" s="135"/>
      <c r="BY172" s="135"/>
      <c r="BZ172" s="135"/>
      <c r="CA172" s="135"/>
      <c r="CB172" s="135"/>
      <c r="CC172" s="135"/>
      <c r="CD172" s="135"/>
      <c r="CE172" s="135"/>
      <c r="CF172" s="135"/>
      <c r="CG172" s="135"/>
      <c r="CH172" s="135"/>
      <c r="CI172" s="135"/>
      <c r="CJ172" s="135"/>
      <c r="CK172" s="135"/>
      <c r="CL172" s="135"/>
      <c r="CM172" s="135"/>
      <c r="CN172" s="135"/>
      <c r="CO172" s="135"/>
      <c r="CP172" s="135"/>
      <c r="CQ172" s="135"/>
      <c r="CR172" s="135"/>
      <c r="CS172" s="135"/>
      <c r="CT172" s="135"/>
      <c r="CU172" s="135"/>
      <c r="CV172" s="135"/>
      <c r="CW172" s="135"/>
      <c r="CX172" s="135"/>
      <c r="CY172" s="135"/>
      <c r="CZ172" s="135"/>
      <c r="DA172" s="135"/>
      <c r="DB172" s="135"/>
      <c r="DC172" s="135"/>
      <c r="DD172" s="135"/>
      <c r="DE172" s="135"/>
      <c r="DF172" s="135"/>
      <c r="DG172" s="135"/>
      <c r="DH172" s="135"/>
      <c r="DI172" s="135"/>
      <c r="DJ172" s="135"/>
      <c r="DK172" s="135"/>
      <c r="DL172" s="135"/>
      <c r="DM172" s="135"/>
      <c r="DN172" s="135"/>
      <c r="DO172" s="135"/>
      <c r="DP172" s="135"/>
      <c r="DQ172" s="135"/>
      <c r="DR172" s="135"/>
      <c r="DS172" s="135"/>
      <c r="DT172" s="135"/>
      <c r="DU172" s="135"/>
      <c r="DV172" s="135"/>
      <c r="DW172" s="135"/>
      <c r="DX172" s="135"/>
      <c r="DY172" s="135"/>
      <c r="DZ172" s="135"/>
      <c r="EA172" s="135"/>
      <c r="EB172" s="135"/>
      <c r="EC172" s="135"/>
      <c r="ED172" s="135"/>
      <c r="EE172" s="135"/>
      <c r="EF172" s="135"/>
      <c r="EG172" s="135"/>
      <c r="EH172" s="135"/>
      <c r="EI172" s="135"/>
      <c r="EJ172" s="135"/>
      <c r="EK172" s="135"/>
      <c r="EL172" s="135"/>
      <c r="EM172" s="135"/>
      <c r="EN172" s="135"/>
      <c r="EO172" s="135"/>
      <c r="EP172" s="135"/>
      <c r="EQ172" s="135"/>
      <c r="ER172" s="135"/>
      <c r="ES172" s="135"/>
      <c r="ET172" s="135"/>
      <c r="EU172" s="135"/>
      <c r="EV172" s="135"/>
      <c r="EW172" s="135"/>
      <c r="EX172" s="135"/>
      <c r="EY172" s="135"/>
      <c r="EZ172" s="135"/>
      <c r="FA172" s="135"/>
      <c r="FB172" s="135"/>
      <c r="FC172" s="135"/>
      <c r="FD172" s="135"/>
      <c r="FE172" s="135"/>
      <c r="FF172" s="135"/>
      <c r="FG172" s="135"/>
      <c r="FH172" s="135"/>
      <c r="FI172" s="135"/>
      <c r="FJ172" s="135"/>
      <c r="FK172" s="135"/>
      <c r="FL172" s="135"/>
      <c r="FM172" s="135"/>
      <c r="FN172" s="135"/>
      <c r="FO172" s="135"/>
      <c r="FP172" s="135"/>
      <c r="FQ172" s="135"/>
      <c r="FR172" s="135"/>
      <c r="FS172" s="135"/>
      <c r="FT172" s="135"/>
      <c r="FU172" s="135"/>
      <c r="FV172" s="135"/>
      <c r="FW172" s="135"/>
      <c r="FX172" s="135"/>
      <c r="FY172" s="135"/>
      <c r="FZ172" s="135"/>
      <c r="GA172" s="135"/>
      <c r="GB172" s="135"/>
      <c r="GC172" s="135"/>
      <c r="GD172" s="135"/>
      <c r="GE172" s="135"/>
      <c r="GF172" s="135"/>
      <c r="GG172" s="135"/>
      <c r="GH172" s="135"/>
      <c r="GI172" s="135"/>
      <c r="GJ172" s="135"/>
      <c r="GK172" s="135"/>
      <c r="GL172" s="135"/>
      <c r="GM172" s="135"/>
      <c r="GN172" s="135"/>
      <c r="GO172" s="135"/>
      <c r="GP172" s="135"/>
      <c r="GQ172" s="135"/>
      <c r="GR172" s="135"/>
      <c r="GS172" s="135"/>
      <c r="GT172" s="135"/>
      <c r="GU172" s="135"/>
      <c r="GV172" s="135"/>
      <c r="GW172" s="135"/>
      <c r="GX172" s="135"/>
      <c r="GY172" s="135"/>
      <c r="GZ172" s="135"/>
      <c r="HA172" s="135"/>
      <c r="HB172" s="135"/>
      <c r="HC172" s="135"/>
      <c r="HD172" s="135"/>
      <c r="HE172" s="135"/>
      <c r="HF172" s="135"/>
      <c r="HG172" s="135"/>
      <c r="HH172" s="135"/>
      <c r="HI172" s="135"/>
      <c r="HJ172" s="135"/>
      <c r="HK172" s="135"/>
      <c r="HL172" s="135"/>
      <c r="HM172" s="135"/>
      <c r="HN172" s="135"/>
      <c r="HO172" s="135"/>
      <c r="HP172" s="135"/>
    </row>
    <row r="173" spans="2:224" s="134" customFormat="1" ht="25.05" customHeight="1" thickBot="1">
      <c r="B173" s="406"/>
      <c r="E173" s="400"/>
      <c r="K173" s="243"/>
      <c r="M173" s="510"/>
      <c r="N173" s="136"/>
      <c r="O173" s="136"/>
      <c r="P173" s="1"/>
      <c r="Q173" s="1"/>
      <c r="R173"/>
      <c r="S173" s="135"/>
      <c r="T173" s="135"/>
      <c r="U173" s="135"/>
      <c r="V173" s="135"/>
      <c r="W173" s="135"/>
      <c r="X173" s="135"/>
      <c r="Y173" s="135"/>
      <c r="Z173" s="135"/>
      <c r="AA173" s="135"/>
      <c r="AB173" s="135"/>
      <c r="AC173" s="135"/>
      <c r="AD173" s="135"/>
      <c r="AE173" s="135"/>
      <c r="AF173" s="135"/>
      <c r="AG173" s="135"/>
      <c r="AH173" s="135"/>
      <c r="AI173" s="135"/>
      <c r="AJ173" s="135"/>
      <c r="AK173" s="135"/>
      <c r="AL173" s="135"/>
      <c r="AM173" s="135"/>
      <c r="AN173" s="135"/>
      <c r="AO173" s="135"/>
      <c r="AP173" s="135"/>
      <c r="AQ173" s="135"/>
      <c r="AR173" s="135"/>
      <c r="AS173" s="135"/>
      <c r="AT173" s="135"/>
      <c r="AU173" s="135"/>
      <c r="AV173" s="135"/>
      <c r="AW173" s="135"/>
      <c r="AX173" s="135"/>
      <c r="AY173" s="135"/>
      <c r="AZ173" s="135"/>
      <c r="BA173" s="135"/>
      <c r="BB173" s="135"/>
      <c r="BC173" s="135"/>
      <c r="BD173" s="135"/>
      <c r="BE173" s="135"/>
      <c r="BF173" s="135"/>
      <c r="BG173" s="135"/>
      <c r="BH173" s="135"/>
      <c r="BI173" s="135"/>
      <c r="BJ173" s="135"/>
      <c r="BK173" s="135"/>
      <c r="BL173" s="135"/>
      <c r="BM173" s="135"/>
      <c r="BN173" s="135"/>
      <c r="BO173" s="135"/>
      <c r="BP173" s="135"/>
      <c r="BQ173" s="135"/>
      <c r="BR173" s="135"/>
      <c r="BS173" s="135"/>
      <c r="BT173" s="135"/>
      <c r="BU173" s="135"/>
      <c r="BV173" s="135"/>
      <c r="BW173" s="135"/>
      <c r="BX173" s="135"/>
      <c r="BY173" s="135"/>
      <c r="BZ173" s="135"/>
      <c r="CA173" s="135"/>
      <c r="CB173" s="135"/>
      <c r="CC173" s="135"/>
      <c r="CD173" s="135"/>
      <c r="CE173" s="135"/>
      <c r="CF173" s="135"/>
      <c r="CG173" s="135"/>
      <c r="CH173" s="135"/>
      <c r="CI173" s="135"/>
      <c r="CJ173" s="135"/>
      <c r="CK173" s="135"/>
      <c r="CL173" s="135"/>
      <c r="CM173" s="135"/>
      <c r="CN173" s="135"/>
      <c r="CO173" s="135"/>
      <c r="CP173" s="135"/>
      <c r="CQ173" s="135"/>
      <c r="CR173" s="135"/>
      <c r="CS173" s="135"/>
      <c r="CT173" s="135"/>
      <c r="CU173" s="135"/>
      <c r="CV173" s="135"/>
      <c r="CW173" s="135"/>
      <c r="CX173" s="135"/>
      <c r="CY173" s="135"/>
      <c r="CZ173" s="135"/>
      <c r="DA173" s="135"/>
      <c r="DB173" s="135"/>
      <c r="DC173" s="135"/>
      <c r="DD173" s="135"/>
      <c r="DE173" s="135"/>
      <c r="DF173" s="135"/>
      <c r="DG173" s="135"/>
      <c r="DH173" s="135"/>
      <c r="DI173" s="135"/>
      <c r="DJ173" s="135"/>
      <c r="DK173" s="135"/>
      <c r="DL173" s="135"/>
      <c r="DM173" s="135"/>
      <c r="DN173" s="135"/>
      <c r="DO173" s="135"/>
      <c r="DP173" s="135"/>
      <c r="DQ173" s="135"/>
      <c r="DR173" s="135"/>
      <c r="DS173" s="135"/>
      <c r="DT173" s="135"/>
      <c r="DU173" s="135"/>
      <c r="DV173" s="135"/>
      <c r="DW173" s="135"/>
      <c r="DX173" s="135"/>
      <c r="DY173" s="135"/>
      <c r="DZ173" s="135"/>
      <c r="EA173" s="135"/>
      <c r="EB173" s="135"/>
      <c r="EC173" s="135"/>
      <c r="ED173" s="135"/>
      <c r="EE173" s="135"/>
      <c r="EF173" s="135"/>
      <c r="EG173" s="135"/>
      <c r="EH173" s="135"/>
      <c r="EI173" s="135"/>
      <c r="EJ173" s="135"/>
      <c r="EK173" s="135"/>
      <c r="EL173" s="135"/>
      <c r="EM173" s="135"/>
      <c r="EN173" s="135"/>
      <c r="EO173" s="135"/>
      <c r="EP173" s="135"/>
      <c r="EQ173" s="135"/>
      <c r="ER173" s="135"/>
      <c r="ES173" s="135"/>
      <c r="ET173" s="135"/>
      <c r="EU173" s="135"/>
      <c r="EV173" s="135"/>
      <c r="EW173" s="135"/>
      <c r="EX173" s="135"/>
      <c r="EY173" s="135"/>
      <c r="EZ173" s="135"/>
      <c r="FA173" s="135"/>
      <c r="FB173" s="135"/>
      <c r="FC173" s="135"/>
      <c r="FD173" s="135"/>
      <c r="FE173" s="135"/>
      <c r="FF173" s="135"/>
      <c r="FG173" s="135"/>
      <c r="FH173" s="135"/>
      <c r="FI173" s="135"/>
      <c r="FJ173" s="135"/>
      <c r="FK173" s="135"/>
      <c r="FL173" s="135"/>
      <c r="FM173" s="135"/>
      <c r="FN173" s="135"/>
      <c r="FO173" s="135"/>
      <c r="FP173" s="135"/>
      <c r="FQ173" s="135"/>
      <c r="FR173" s="135"/>
      <c r="FS173" s="135"/>
      <c r="FT173" s="135"/>
      <c r="FU173" s="135"/>
      <c r="FV173" s="135"/>
      <c r="FW173" s="135"/>
      <c r="FX173" s="135"/>
      <c r="FY173" s="135"/>
      <c r="FZ173" s="135"/>
      <c r="GA173" s="135"/>
      <c r="GB173" s="135"/>
      <c r="GC173" s="135"/>
      <c r="GD173" s="135"/>
      <c r="GE173" s="135"/>
      <c r="GF173" s="135"/>
      <c r="GG173" s="135"/>
      <c r="GH173" s="135"/>
      <c r="GI173" s="135"/>
      <c r="GJ173" s="135"/>
      <c r="GK173" s="135"/>
      <c r="GL173" s="135"/>
      <c r="GM173" s="135"/>
      <c r="GN173" s="135"/>
      <c r="GO173" s="135"/>
      <c r="GP173" s="135"/>
      <c r="GQ173" s="135"/>
      <c r="GR173" s="135"/>
      <c r="GS173" s="135"/>
      <c r="GT173" s="135"/>
      <c r="GU173" s="135"/>
      <c r="GV173" s="135"/>
      <c r="GW173" s="135"/>
      <c r="GX173" s="135"/>
      <c r="GY173" s="135"/>
      <c r="GZ173" s="135"/>
      <c r="HA173" s="135"/>
      <c r="HB173" s="135"/>
      <c r="HC173" s="135"/>
      <c r="HD173" s="135"/>
      <c r="HE173" s="135"/>
      <c r="HF173" s="135"/>
      <c r="HG173" s="135"/>
      <c r="HH173" s="135"/>
      <c r="HI173" s="135"/>
      <c r="HJ173" s="135"/>
      <c r="HK173" s="135"/>
      <c r="HL173" s="135"/>
      <c r="HM173" s="135"/>
      <c r="HN173" s="135"/>
      <c r="HO173" s="135"/>
      <c r="HP173" s="135"/>
    </row>
    <row r="174" spans="2:224" ht="25.05" customHeight="1" thickBot="1">
      <c r="B174" s="407"/>
      <c r="F174" s="495" t="s">
        <v>105</v>
      </c>
      <c r="G174" s="171"/>
      <c r="H174" s="172" t="s">
        <v>145</v>
      </c>
      <c r="I174" s="173"/>
      <c r="J174" s="285" t="s">
        <v>146</v>
      </c>
      <c r="N174" s="113"/>
      <c r="O174" s="113"/>
    </row>
    <row r="175" spans="2:224" ht="19.95" customHeight="1">
      <c r="B175" s="136"/>
      <c r="F175" s="210"/>
      <c r="G175" s="174"/>
      <c r="H175" s="175"/>
      <c r="I175" s="176"/>
      <c r="J175" s="286" t="s">
        <v>129</v>
      </c>
      <c r="N175" s="113"/>
      <c r="O175" s="113"/>
    </row>
    <row r="176" spans="2:224" ht="19.95" customHeight="1">
      <c r="F176" s="211" t="s">
        <v>106</v>
      </c>
      <c r="G176" s="174"/>
      <c r="H176" s="199">
        <v>14279.58</v>
      </c>
      <c r="I176" s="176"/>
      <c r="J176" s="287">
        <v>14279.58</v>
      </c>
      <c r="N176" s="113"/>
      <c r="O176" s="113"/>
    </row>
    <row r="177" spans="6:10" ht="19.95" customHeight="1">
      <c r="F177" s="211" t="s">
        <v>107</v>
      </c>
      <c r="G177" s="178"/>
      <c r="H177" s="177">
        <f>H50</f>
        <v>8190</v>
      </c>
      <c r="I177" s="179"/>
      <c r="J177" s="287">
        <f>L50</f>
        <v>8190</v>
      </c>
    </row>
    <row r="178" spans="6:10" ht="19.95" customHeight="1">
      <c r="F178" s="212" t="s">
        <v>108</v>
      </c>
      <c r="G178" s="180"/>
      <c r="H178" s="181">
        <f>H176-H177</f>
        <v>6089.58</v>
      </c>
      <c r="I178" s="179"/>
      <c r="J178" s="288">
        <f>J176-J177</f>
        <v>6089.58</v>
      </c>
    </row>
    <row r="179" spans="6:10" ht="19.95" customHeight="1" thickBot="1">
      <c r="F179" s="213"/>
      <c r="G179" s="182"/>
      <c r="H179" s="183"/>
      <c r="I179" s="184"/>
      <c r="J179" s="289"/>
    </row>
    <row r="182" spans="6:10" ht="19.95" customHeight="1">
      <c r="F182" s="169"/>
    </row>
    <row r="183" spans="6:10" ht="19.95" customHeight="1">
      <c r="F183" s="169"/>
    </row>
    <row r="184" spans="6:10" ht="19.95" customHeight="1">
      <c r="F184" s="169"/>
    </row>
    <row r="185" spans="6:10" ht="19.95" customHeight="1">
      <c r="F185" s="169"/>
    </row>
  </sheetData>
  <pageMargins left="0.25" right="0.25" top="0.75" bottom="0.75" header="0.3" footer="0.3"/>
  <pageSetup paperSize="9" scale="32" fitToHeight="2" orientation="portrait" useFirstPageNumber="1" horizontalDpi="4294967293" r:id="rId1"/>
  <headerFooter alignWithMargins="0"/>
  <rowBreaks count="1" manualBreakCount="1">
    <brk id="113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96875" defaultRowHeight="13.8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Budget-Forecast Comparison Q1</vt:lpstr>
      <vt:lpstr>Sheet1</vt:lpstr>
      <vt:lpstr>'Budget-Forecast Comparison Q1'!Print_Area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2020-01-20T17:28:42Z</cp:lastPrinted>
  <dcterms:created xsi:type="dcterms:W3CDTF">2014-12-02T15:38:47Z</dcterms:created>
  <dcterms:modified xsi:type="dcterms:W3CDTF">2023-06-30T11:20:20Z</dcterms:modified>
</cp:coreProperties>
</file>